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1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2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3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4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5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6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7.xml" ContentType="application/vnd.openxmlformats-officedocument.themeOverrid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Erwin\Documents\2019\8 Agosto\Charla 2 de agosto 2019\Ejercicios\"/>
    </mc:Choice>
  </mc:AlternateContent>
  <bookViews>
    <workbookView xWindow="0" yWindow="0" windowWidth="19200" windowHeight="8736"/>
  </bookViews>
  <sheets>
    <sheet name="Paso 9" sheetId="14" r:id="rId1"/>
    <sheet name="Paso 8" sheetId="12" r:id="rId2"/>
    <sheet name="Paso 7" sheetId="10" r:id="rId3"/>
    <sheet name="Paso 6" sheetId="9" r:id="rId4"/>
    <sheet name="Paso 5" sheetId="8" r:id="rId5"/>
    <sheet name="Paso 4" sheetId="7" r:id="rId6"/>
    <sheet name="Paso 3" sheetId="6" r:id="rId7"/>
    <sheet name="Paso 2" sheetId="5" r:id="rId8"/>
    <sheet name="Paso 1" sheetId="4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" i="6" l="1"/>
  <c r="D13" i="6"/>
  <c r="C15" i="4" l="1"/>
  <c r="E16" i="6" l="1"/>
  <c r="D16" i="6" l="1"/>
  <c r="H11" i="7" l="1"/>
  <c r="M9" i="5" l="1"/>
  <c r="F16" i="6"/>
  <c r="E19" i="12" s="1"/>
  <c r="G46" i="8"/>
  <c r="I92" i="9" s="1"/>
  <c r="G45" i="8"/>
  <c r="I91" i="9" s="1"/>
  <c r="G44" i="8"/>
  <c r="I90" i="9" s="1"/>
  <c r="G43" i="8"/>
  <c r="I89" i="9" s="1"/>
  <c r="G42" i="8"/>
  <c r="I88" i="9" s="1"/>
  <c r="H83" i="7"/>
  <c r="I82" i="7"/>
  <c r="I81" i="7"/>
  <c r="I80" i="7"/>
  <c r="I79" i="7"/>
  <c r="I78" i="7"/>
  <c r="D89" i="9" l="1"/>
  <c r="I83" i="7"/>
  <c r="J83" i="7" s="1"/>
  <c r="D88" i="9" s="1"/>
  <c r="D90" i="9" s="1"/>
  <c r="D21" i="10" s="1"/>
  <c r="E15" i="6"/>
  <c r="G31" i="8"/>
  <c r="G32" i="8"/>
  <c r="G33" i="8"/>
  <c r="G34" i="8"/>
  <c r="G30" i="8"/>
  <c r="C16" i="4"/>
  <c r="F21" i="10" l="1"/>
  <c r="D19" i="12" s="1"/>
  <c r="F19" i="12" s="1"/>
  <c r="G17" i="8"/>
  <c r="I28" i="7"/>
  <c r="G8" i="8" l="1"/>
  <c r="G9" i="8"/>
  <c r="G10" i="8"/>
  <c r="G11" i="8"/>
  <c r="G7" i="8"/>
  <c r="I29" i="9" l="1"/>
  <c r="I20" i="9"/>
  <c r="I19" i="9"/>
  <c r="I18" i="9"/>
  <c r="I17" i="9"/>
  <c r="I16" i="9"/>
  <c r="I65" i="9"/>
  <c r="I64" i="9"/>
  <c r="I63" i="9"/>
  <c r="I62" i="9"/>
  <c r="I61" i="9"/>
  <c r="D17" i="9" l="1"/>
  <c r="D62" i="9"/>
  <c r="D14" i="6"/>
  <c r="E14" i="6"/>
  <c r="E11" i="6"/>
  <c r="E10" i="6"/>
  <c r="E17" i="6" l="1"/>
  <c r="D15" i="6"/>
  <c r="F15" i="6" s="1"/>
  <c r="E17" i="12" s="1"/>
  <c r="H40" i="7" l="1"/>
  <c r="H33" i="7"/>
  <c r="G18" i="8" l="1"/>
  <c r="I37" i="9" s="1"/>
  <c r="G28" i="8" l="1"/>
  <c r="I52" i="9" s="1"/>
  <c r="G27" i="8"/>
  <c r="I51" i="9" s="1"/>
  <c r="G26" i="8"/>
  <c r="I50" i="9" s="1"/>
  <c r="G25" i="8"/>
  <c r="I49" i="9" s="1"/>
  <c r="G24" i="8"/>
  <c r="I48" i="9" s="1"/>
  <c r="G22" i="8"/>
  <c r="I41" i="9" s="1"/>
  <c r="G21" i="8"/>
  <c r="I40" i="9" s="1"/>
  <c r="G20" i="8"/>
  <c r="I39" i="9" s="1"/>
  <c r="G19" i="8"/>
  <c r="I38" i="9" s="1"/>
  <c r="H55" i="7"/>
  <c r="I54" i="7"/>
  <c r="I53" i="7"/>
  <c r="I52" i="7"/>
  <c r="I51" i="7"/>
  <c r="I50" i="7"/>
  <c r="I39" i="7"/>
  <c r="I38" i="7"/>
  <c r="I37" i="7"/>
  <c r="I36" i="7"/>
  <c r="I35" i="7"/>
  <c r="I32" i="7"/>
  <c r="I31" i="7"/>
  <c r="I30" i="7"/>
  <c r="I29" i="7"/>
  <c r="D38" i="9" l="1"/>
  <c r="D49" i="9"/>
  <c r="I55" i="7"/>
  <c r="J55" i="7" s="1"/>
  <c r="D61" i="9" s="1"/>
  <c r="I33" i="7"/>
  <c r="J33" i="7" s="1"/>
  <c r="D37" i="9" s="1"/>
  <c r="I40" i="7"/>
  <c r="J40" i="7" s="1"/>
  <c r="D48" i="9" s="1"/>
  <c r="D50" i="9" s="1"/>
  <c r="D15" i="10" s="1"/>
  <c r="D63" i="9" l="1"/>
  <c r="D17" i="10" s="1"/>
  <c r="F17" i="10" s="1"/>
  <c r="D15" i="12" s="1"/>
  <c r="D39" i="9"/>
  <c r="D13" i="10" s="1"/>
  <c r="F13" i="10" s="1"/>
  <c r="D11" i="12" s="1"/>
  <c r="F15" i="10"/>
  <c r="D13" i="12" s="1"/>
  <c r="G13" i="8"/>
  <c r="I25" i="9" s="1"/>
  <c r="G37" i="8"/>
  <c r="I76" i="9" s="1"/>
  <c r="G38" i="8"/>
  <c r="I77" i="9" s="1"/>
  <c r="G39" i="8"/>
  <c r="I78" i="9" s="1"/>
  <c r="G40" i="8"/>
  <c r="I79" i="9" s="1"/>
  <c r="G36" i="8"/>
  <c r="I75" i="9" s="1"/>
  <c r="G16" i="8"/>
  <c r="I28" i="9" s="1"/>
  <c r="G15" i="8"/>
  <c r="I27" i="9" s="1"/>
  <c r="G14" i="8"/>
  <c r="I26" i="9" s="1"/>
  <c r="H18" i="7"/>
  <c r="I17" i="7"/>
  <c r="I16" i="7"/>
  <c r="I15" i="7"/>
  <c r="I14" i="7"/>
  <c r="I13" i="7"/>
  <c r="I10" i="7"/>
  <c r="I9" i="7"/>
  <c r="I8" i="7"/>
  <c r="I7" i="7"/>
  <c r="I6" i="7"/>
  <c r="H68" i="7"/>
  <c r="I67" i="7"/>
  <c r="I66" i="7"/>
  <c r="I65" i="7"/>
  <c r="I64" i="7"/>
  <c r="I63" i="7"/>
  <c r="E13" i="6"/>
  <c r="D12" i="6"/>
  <c r="D11" i="6"/>
  <c r="D10" i="6"/>
  <c r="M5" i="5"/>
  <c r="M6" i="5"/>
  <c r="M7" i="5"/>
  <c r="M8" i="5"/>
  <c r="D26" i="9" l="1"/>
  <c r="D76" i="9"/>
  <c r="F13" i="6"/>
  <c r="E13" i="12" s="1"/>
  <c r="F13" i="12" s="1"/>
  <c r="F10" i="6"/>
  <c r="F14" i="6"/>
  <c r="E15" i="12" s="1"/>
  <c r="F15" i="12" s="1"/>
  <c r="F11" i="6"/>
  <c r="E9" i="12" s="1"/>
  <c r="F12" i="6"/>
  <c r="E11" i="12" s="1"/>
  <c r="F11" i="12" s="1"/>
  <c r="I68" i="7"/>
  <c r="J68" i="7" s="1"/>
  <c r="D75" i="9" s="1"/>
  <c r="D77" i="9" s="1"/>
  <c r="D19" i="10" s="1"/>
  <c r="I11" i="7"/>
  <c r="J11" i="7" s="1"/>
  <c r="D16" i="9" s="1"/>
  <c r="D18" i="9" s="1"/>
  <c r="E7" i="12" l="1"/>
  <c r="F17" i="6"/>
  <c r="I18" i="7"/>
  <c r="J18" i="7" s="1"/>
  <c r="D25" i="9" s="1"/>
  <c r="D27" i="9" s="1"/>
  <c r="D11" i="10" s="1"/>
  <c r="F11" i="10" s="1"/>
  <c r="D9" i="12" s="1"/>
  <c r="F9" i="12" s="1"/>
  <c r="D9" i="10"/>
  <c r="F9" i="10" l="1"/>
  <c r="D7" i="12" s="1"/>
  <c r="F7" i="12" s="1"/>
  <c r="F19" i="10"/>
  <c r="D17" i="12" s="1"/>
  <c r="F17" i="12" s="1"/>
  <c r="F22" i="12" l="1"/>
  <c r="D16" i="14" l="1"/>
  <c r="E16" i="14" s="1"/>
  <c r="D8" i="14"/>
  <c r="E8" i="14" s="1"/>
  <c r="G8" i="14" s="1"/>
  <c r="D7" i="14"/>
  <c r="D18" i="14"/>
  <c r="E18" i="14" s="1"/>
  <c r="G18" i="14" s="1"/>
  <c r="D17" i="14"/>
  <c r="E17" i="14" s="1"/>
  <c r="G17" i="14" s="1"/>
  <c r="D9" i="14" l="1"/>
  <c r="E7" i="14"/>
  <c r="D19" i="14"/>
  <c r="E19" i="14"/>
  <c r="G16" i="14"/>
  <c r="G7" i="14" l="1"/>
  <c r="E9" i="14"/>
</calcChain>
</file>

<file path=xl/sharedStrings.xml><?xml version="1.0" encoding="utf-8"?>
<sst xmlns="http://schemas.openxmlformats.org/spreadsheetml/2006/main" count="228" uniqueCount="80">
  <si>
    <t>Muestra</t>
  </si>
  <si>
    <t>Vega</t>
  </si>
  <si>
    <t xml:space="preserve">Coirón </t>
  </si>
  <si>
    <t>Pastos cortos</t>
  </si>
  <si>
    <t>Cuerpos de agua</t>
  </si>
  <si>
    <t>Suelo Desnudo</t>
  </si>
  <si>
    <t>Formaciones</t>
  </si>
  <si>
    <t xml:space="preserve">Formación vegetal </t>
  </si>
  <si>
    <t xml:space="preserve">Formación Vegetal </t>
  </si>
  <si>
    <t>Superficie determinada  (ha)</t>
  </si>
  <si>
    <t>Condición de la vegetación</t>
  </si>
  <si>
    <r>
      <t>Peso Verde  (gr/ 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</si>
  <si>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 xml:space="preserve">Nota   </t>
  </si>
  <si>
    <t xml:space="preserve">Nota  </t>
  </si>
  <si>
    <t>Coirón</t>
  </si>
  <si>
    <t>Intercoirón</t>
  </si>
  <si>
    <t>Pasto corto</t>
  </si>
  <si>
    <t>Nota = Puntaje total/N° de observaciones total</t>
  </si>
  <si>
    <t>KgMS/ha promedio obtenido para cada formación vegetal</t>
  </si>
  <si>
    <t>Mayo</t>
  </si>
  <si>
    <t>Junio</t>
  </si>
  <si>
    <t>Diciembre</t>
  </si>
  <si>
    <t>Encaste</t>
  </si>
  <si>
    <t>% de plantas forrajeras obtenidas del Transecto Botánico</t>
  </si>
  <si>
    <t>Superficie forrajera disponible real (ha)</t>
  </si>
  <si>
    <t>Vega *</t>
  </si>
  <si>
    <t>Pastos cortos *</t>
  </si>
  <si>
    <t>Coirón (%)</t>
  </si>
  <si>
    <t>Mata (%)</t>
  </si>
  <si>
    <t>Mantillo (%)</t>
  </si>
  <si>
    <t>Muerto en pie (%)</t>
  </si>
  <si>
    <t>Heces (%)</t>
  </si>
  <si>
    <t>Agua (%)</t>
  </si>
  <si>
    <t>Piedra (%)</t>
  </si>
  <si>
    <t>Suelo desnudo (%)</t>
  </si>
  <si>
    <t>Total %</t>
  </si>
  <si>
    <t>Parición</t>
  </si>
  <si>
    <t>Intercoirón/pasto (%) *</t>
  </si>
  <si>
    <t>N° de Observaciones por condición</t>
  </si>
  <si>
    <t>Pronóstico</t>
  </si>
  <si>
    <r>
      <t>R</t>
    </r>
    <r>
      <rPr>
        <vertAlign val="superscript"/>
        <sz val="11"/>
        <color theme="1"/>
        <rFont val="Calibri"/>
        <family val="2"/>
        <scheme val="minor"/>
      </rPr>
      <t>2</t>
    </r>
  </si>
  <si>
    <t>Frecuencia acumulada =  Condición de la vegetación * N° de observaciones por condición</t>
  </si>
  <si>
    <t>Intercoirón/pasto</t>
  </si>
  <si>
    <t>Resultado de la asignación de uso para la formación vegetal (KgMS/ha)</t>
  </si>
  <si>
    <t xml:space="preserve"> Superficie forrajera disponible real (ha)</t>
  </si>
  <si>
    <t>% de asignación de uso *</t>
  </si>
  <si>
    <t>Condición</t>
  </si>
  <si>
    <t>KgMS/ha *</t>
  </si>
  <si>
    <r>
      <t>Peso Seco (gr x 0,1 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</si>
  <si>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KgMS/ha</t>
  </si>
  <si>
    <t>Kg MS/ha</t>
  </si>
  <si>
    <t>Criptógamas (%)</t>
  </si>
  <si>
    <t>Componentes del transecto botánico por formación vegetal</t>
  </si>
  <si>
    <r>
      <t>* Las muestras son secadas en el horno durante 48 horas, éstas se pesan nuevamente,  luego se transforma el Peso Seco en gr/m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de cada muestra  KgMS/ha multiplicando  por 100.</t>
    </r>
  </si>
  <si>
    <t>coirón</t>
  </si>
  <si>
    <t>intercoirón</t>
  </si>
  <si>
    <t>intercoirón/pasto</t>
  </si>
  <si>
    <t>Mata-coirón</t>
  </si>
  <si>
    <t>Coirón-mata</t>
  </si>
  <si>
    <t>Superficie total</t>
  </si>
  <si>
    <t>Superficie vegetal (*)</t>
  </si>
  <si>
    <t>Disponibilidad forrajera total para cada formación vegetal (KgMS)</t>
  </si>
  <si>
    <t>Resultado de la asignación de uso para cada formación vegetal encontrada en el potrero  (KgMS/ha)</t>
  </si>
  <si>
    <t xml:space="preserve">Noviembre </t>
  </si>
  <si>
    <t xml:space="preserve">Enero </t>
  </si>
  <si>
    <t xml:space="preserve">Nro. Días por  Potrero </t>
  </si>
  <si>
    <t>Superficie total (ha) por formación vegetal</t>
  </si>
  <si>
    <t xml:space="preserve">Total </t>
  </si>
  <si>
    <t>Forraje total disponible (KgMS)</t>
  </si>
  <si>
    <t>KgMS total</t>
  </si>
  <si>
    <t xml:space="preserve">Nro. UAM asignado al potrero </t>
  </si>
  <si>
    <t>Murtillares</t>
  </si>
  <si>
    <t>Murtillares*</t>
  </si>
  <si>
    <t>Alternativa 1. Utilización del forraje para el encaste</t>
  </si>
  <si>
    <t>Alternativa 2. Utilización del forraje para la parición</t>
  </si>
  <si>
    <t>Nro. Animales en el potrero (*)</t>
  </si>
  <si>
    <t xml:space="preserve">(*) Dado que la oveja seca representa 0,7 UAM el número de animales que puede recibir el potrero es 922. </t>
  </si>
  <si>
    <t>(*) En este caso la oveja está con la cria al pie. Por lo tanto, la oveja con el cordero es  1 UAM.</t>
  </si>
  <si>
    <t>Potrero</t>
  </si>
  <si>
    <t xml:space="preserve">Fecha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</si>
</sst>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_-;\-* #,##0.00_-;_-* &quot;-&quot;??_-;_-@_-"/>
    <numFmt numFmtId="165" formatCode="0.0"/>
    <numFmt numFmtId="166" formatCode="0.0000"/>
    <numFmt numFmtId="167" formatCode="#,##0_ ;\-#,##0\ "/>
    <numFmt numFmtId="168" formatCode="0.000"/>
    <numFmt numFmtId="169" formatCode="#,##0.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Arial Narrow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B2062B"/>
        <bgColor indexed="64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94">
    <xf numFmtId="0" fontId="0" fillId="0" borderId="0" xfId="0"/>
    <xf numFmtId="0" fontId="0" fillId="0" borderId="0" xfId="0" applyAlignment="1">
      <alignment horizontal="center"/>
    </xf>
    <xf numFmtId="0" fontId="5" fillId="2" borderId="0" xfId="0" applyFont="1" applyFill="1" applyBorder="1" applyAlignment="1">
      <alignment horizontal="left"/>
    </xf>
    <xf numFmtId="0" fontId="5" fillId="2" borderId="0" xfId="0" applyFont="1" applyFill="1" applyBorder="1"/>
    <xf numFmtId="0" fontId="1" fillId="2" borderId="0" xfId="0" applyFont="1" applyFill="1"/>
    <xf numFmtId="0" fontId="0" fillId="2" borderId="0" xfId="0" applyFill="1"/>
    <xf numFmtId="0" fontId="3" fillId="2" borderId="0" xfId="0" applyFont="1" applyFill="1" applyBorder="1"/>
    <xf numFmtId="0" fontId="4" fillId="2" borderId="2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2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0" fillId="2" borderId="0" xfId="0" applyFill="1" applyBorder="1"/>
    <xf numFmtId="1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right"/>
    </xf>
    <xf numFmtId="165" fontId="0" fillId="2" borderId="0" xfId="0" applyNumberFormat="1" applyFill="1" applyBorder="1" applyAlignment="1">
      <alignment horizontal="center" vertical="center"/>
    </xf>
    <xf numFmtId="165" fontId="0" fillId="2" borderId="0" xfId="0" applyNumberFormat="1" applyFill="1" applyBorder="1" applyAlignment="1">
      <alignment horizontal="center"/>
    </xf>
    <xf numFmtId="0" fontId="2" fillId="2" borderId="0" xfId="0" applyFont="1" applyFill="1" applyBorder="1"/>
    <xf numFmtId="1" fontId="0" fillId="2" borderId="0" xfId="0" applyNumberFormat="1" applyFill="1" applyAlignment="1">
      <alignment horizontal="center"/>
    </xf>
    <xf numFmtId="0" fontId="0" fillId="2" borderId="0" xfId="0" applyFont="1" applyFill="1"/>
    <xf numFmtId="0" fontId="0" fillId="2" borderId="0" xfId="0" applyFont="1" applyFill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wrapText="1"/>
    </xf>
    <xf numFmtId="0" fontId="0" fillId="2" borderId="0" xfId="0" applyNumberFormat="1" applyFill="1" applyAlignment="1">
      <alignment horizontal="center"/>
    </xf>
    <xf numFmtId="0" fontId="0" fillId="2" borderId="2" xfId="0" applyFill="1" applyBorder="1"/>
    <xf numFmtId="0" fontId="0" fillId="2" borderId="2" xfId="0" applyFill="1" applyBorder="1" applyAlignment="1">
      <alignment horizontal="center"/>
    </xf>
    <xf numFmtId="0" fontId="4" fillId="2" borderId="0" xfId="0" applyFont="1" applyFill="1"/>
    <xf numFmtId="0" fontId="5" fillId="2" borderId="0" xfId="0" applyFont="1" applyFill="1"/>
    <xf numFmtId="2" fontId="0" fillId="2" borderId="0" xfId="0" applyNumberFormat="1" applyFont="1" applyFill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3" xfId="0" applyFill="1" applyBorder="1"/>
    <xf numFmtId="0" fontId="0" fillId="2" borderId="3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2" borderId="0" xfId="0" applyFill="1" applyAlignment="1">
      <alignment wrapText="1"/>
    </xf>
    <xf numFmtId="2" fontId="0" fillId="2" borderId="0" xfId="0" applyNumberFormat="1" applyFill="1"/>
    <xf numFmtId="0" fontId="1" fillId="2" borderId="0" xfId="0" applyFont="1" applyFill="1" applyAlignment="1">
      <alignment wrapText="1"/>
    </xf>
    <xf numFmtId="1" fontId="0" fillId="2" borderId="0" xfId="0" applyNumberFormat="1" applyFill="1"/>
    <xf numFmtId="166" fontId="0" fillId="2" borderId="0" xfId="0" applyNumberFormat="1" applyFill="1"/>
    <xf numFmtId="0" fontId="8" fillId="2" borderId="0" xfId="0" applyFont="1" applyFill="1" applyAlignment="1">
      <alignment vertical="center" wrapText="1"/>
    </xf>
    <xf numFmtId="0" fontId="1" fillId="2" borderId="0" xfId="0" applyFont="1" applyFill="1" applyAlignment="1">
      <alignment horizontal="center" wrapText="1"/>
    </xf>
    <xf numFmtId="0" fontId="0" fillId="2" borderId="0" xfId="0" applyFill="1" applyBorder="1" applyAlignment="1">
      <alignment horizontal="center"/>
    </xf>
    <xf numFmtId="0" fontId="0" fillId="4" borderId="0" xfId="0" applyFill="1"/>
    <xf numFmtId="0" fontId="0" fillId="5" borderId="0" xfId="0" applyFill="1"/>
    <xf numFmtId="0" fontId="0" fillId="3" borderId="0" xfId="0" applyFill="1"/>
    <xf numFmtId="0" fontId="1" fillId="2" borderId="0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5" fillId="3" borderId="0" xfId="0" applyFont="1" applyFill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0" fillId="2" borderId="2" xfId="0" applyFill="1" applyBorder="1" applyAlignment="1">
      <alignment vertical="center" wrapText="1"/>
    </xf>
    <xf numFmtId="0" fontId="0" fillId="7" borderId="0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4" fillId="2" borderId="2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0" fillId="2" borderId="7" xfId="0" applyFill="1" applyBorder="1" applyAlignment="1">
      <alignment horizontal="center"/>
    </xf>
    <xf numFmtId="165" fontId="0" fillId="2" borderId="8" xfId="0" applyNumberFormat="1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165" fontId="0" fillId="2" borderId="10" xfId="0" applyNumberFormat="1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165" fontId="1" fillId="2" borderId="10" xfId="0" applyNumberFormat="1" applyFont="1" applyFill="1" applyBorder="1" applyAlignment="1">
      <alignment horizontal="center"/>
    </xf>
    <xf numFmtId="0" fontId="0" fillId="2" borderId="10" xfId="0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2" fontId="0" fillId="2" borderId="10" xfId="0" applyNumberFormat="1" applyFont="1" applyFill="1" applyBorder="1" applyAlignment="1">
      <alignment horizontal="center"/>
    </xf>
    <xf numFmtId="165" fontId="0" fillId="2" borderId="8" xfId="0" applyNumberFormat="1" applyFill="1" applyBorder="1" applyAlignment="1">
      <alignment horizontal="center"/>
    </xf>
    <xf numFmtId="165" fontId="0" fillId="2" borderId="10" xfId="0" applyNumberFormat="1" applyFill="1" applyBorder="1" applyAlignment="1">
      <alignment horizontal="center"/>
    </xf>
    <xf numFmtId="3" fontId="0" fillId="2" borderId="8" xfId="0" applyNumberFormat="1" applyFill="1" applyBorder="1" applyAlignment="1">
      <alignment horizontal="center"/>
    </xf>
    <xf numFmtId="3" fontId="0" fillId="2" borderId="10" xfId="0" applyNumberFormat="1" applyFill="1" applyBorder="1" applyAlignment="1">
      <alignment horizontal="center"/>
    </xf>
    <xf numFmtId="3" fontId="0" fillId="2" borderId="12" xfId="0" applyNumberFormat="1" applyFill="1" applyBorder="1" applyAlignment="1">
      <alignment horizontal="center"/>
    </xf>
    <xf numFmtId="3" fontId="0" fillId="2" borderId="0" xfId="0" applyNumberFormat="1" applyFill="1" applyBorder="1" applyAlignment="1">
      <alignment horizontal="center"/>
    </xf>
    <xf numFmtId="3" fontId="0" fillId="2" borderId="0" xfId="0" applyNumberFormat="1" applyFill="1"/>
    <xf numFmtId="3" fontId="0" fillId="2" borderId="0" xfId="0" applyNumberFormat="1" applyFill="1" applyAlignment="1">
      <alignment horizontal="center"/>
    </xf>
    <xf numFmtId="167" fontId="0" fillId="2" borderId="0" xfId="1" applyNumberFormat="1" applyFont="1" applyFill="1"/>
    <xf numFmtId="0" fontId="0" fillId="2" borderId="0" xfId="0" applyFont="1" applyFill="1" applyAlignment="1">
      <alignment horizontal="center" vertical="center"/>
    </xf>
    <xf numFmtId="1" fontId="0" fillId="2" borderId="0" xfId="0" applyNumberFormat="1" applyFont="1" applyFill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vertical="center"/>
    </xf>
    <xf numFmtId="3" fontId="0" fillId="2" borderId="0" xfId="0" applyNumberForma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3" fontId="0" fillId="2" borderId="0" xfId="0" applyNumberForma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9" fontId="0" fillId="2" borderId="0" xfId="0" applyNumberFormat="1" applyFont="1" applyFill="1" applyBorder="1" applyAlignment="1">
      <alignment horizontal="center"/>
    </xf>
    <xf numFmtId="1" fontId="0" fillId="2" borderId="0" xfId="0" applyNumberFormat="1" applyFont="1" applyFill="1" applyBorder="1" applyAlignment="1">
      <alignment horizontal="center"/>
    </xf>
    <xf numFmtId="3" fontId="0" fillId="2" borderId="0" xfId="0" applyNumberFormat="1" applyFill="1" applyBorder="1"/>
    <xf numFmtId="0" fontId="1" fillId="2" borderId="4" xfId="0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ont="1" applyFill="1" applyBorder="1" applyAlignment="1">
      <alignment horizontal="center"/>
    </xf>
    <xf numFmtId="3" fontId="0" fillId="2" borderId="5" xfId="0" applyNumberFormat="1" applyFont="1" applyFill="1" applyBorder="1" applyAlignment="1">
      <alignment horizontal="center"/>
    </xf>
    <xf numFmtId="9" fontId="0" fillId="2" borderId="5" xfId="0" applyNumberFormat="1" applyFont="1" applyFill="1" applyBorder="1" applyAlignment="1">
      <alignment horizontal="center"/>
    </xf>
    <xf numFmtId="2" fontId="0" fillId="2" borderId="0" xfId="0" applyNumberFormat="1" applyFont="1" applyFill="1" applyAlignment="1">
      <alignment horizontal="center" vertical="center"/>
    </xf>
    <xf numFmtId="0" fontId="0" fillId="3" borderId="3" xfId="0" applyFill="1" applyBorder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9" borderId="0" xfId="0" applyFont="1" applyFill="1" applyBorder="1" applyAlignment="1">
      <alignment horizontal="center" vertical="center" wrapText="1"/>
    </xf>
    <xf numFmtId="0" fontId="1" fillId="9" borderId="0" xfId="0" applyFont="1" applyFill="1" applyBorder="1" applyAlignment="1">
      <alignment horizontal="center" vertical="center"/>
    </xf>
    <xf numFmtId="0" fontId="1" fillId="10" borderId="0" xfId="0" applyFont="1" applyFill="1" applyAlignment="1">
      <alignment horizontal="center"/>
    </xf>
    <xf numFmtId="0" fontId="0" fillId="10" borderId="0" xfId="0" applyFill="1" applyAlignment="1">
      <alignment horizontal="center"/>
    </xf>
    <xf numFmtId="0" fontId="1" fillId="10" borderId="0" xfId="0" applyFont="1" applyFill="1" applyBorder="1" applyAlignment="1">
      <alignment horizontal="center" vertical="center" wrapText="1"/>
    </xf>
    <xf numFmtId="0" fontId="1" fillId="10" borderId="0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1" fillId="11" borderId="0" xfId="0" applyFont="1" applyFill="1" applyBorder="1" applyAlignment="1">
      <alignment horizontal="center" vertical="center" wrapText="1"/>
    </xf>
    <xf numFmtId="0" fontId="1" fillId="11" borderId="0" xfId="0" applyFont="1" applyFill="1" applyBorder="1" applyAlignment="1">
      <alignment horizontal="center" vertical="center"/>
    </xf>
    <xf numFmtId="0" fontId="11" fillId="12" borderId="0" xfId="0" applyFont="1" applyFill="1" applyAlignment="1">
      <alignment horizontal="center"/>
    </xf>
    <xf numFmtId="0" fontId="12" fillId="12" borderId="0" xfId="0" applyFont="1" applyFill="1" applyAlignment="1">
      <alignment horizontal="center"/>
    </xf>
    <xf numFmtId="0" fontId="11" fillId="12" borderId="0" xfId="0" applyFont="1" applyFill="1" applyBorder="1" applyAlignment="1">
      <alignment horizontal="center" vertical="center" wrapText="1"/>
    </xf>
    <xf numFmtId="0" fontId="11" fillId="12" borderId="0" xfId="0" applyFont="1" applyFill="1" applyBorder="1" applyAlignment="1">
      <alignment horizontal="center" vertical="center"/>
    </xf>
    <xf numFmtId="1" fontId="0" fillId="2" borderId="0" xfId="0" applyNumberFormat="1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2" fontId="0" fillId="2" borderId="0" xfId="0" applyNumberFormat="1" applyFon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0" fontId="0" fillId="3" borderId="0" xfId="0" applyFont="1" applyFill="1"/>
    <xf numFmtId="3" fontId="0" fillId="2" borderId="5" xfId="0" applyNumberFormat="1" applyFill="1" applyBorder="1" applyAlignment="1">
      <alignment horizontal="center"/>
    </xf>
    <xf numFmtId="3" fontId="0" fillId="2" borderId="0" xfId="0" applyNumberFormat="1" applyFont="1" applyFill="1" applyAlignment="1">
      <alignment horizontal="center" vertical="center"/>
    </xf>
    <xf numFmtId="0" fontId="11" fillId="13" borderId="0" xfId="0" applyFont="1" applyFill="1" applyAlignment="1">
      <alignment horizontal="center"/>
    </xf>
    <xf numFmtId="0" fontId="12" fillId="13" borderId="0" xfId="0" applyFont="1" applyFill="1" applyAlignment="1">
      <alignment horizontal="center"/>
    </xf>
    <xf numFmtId="0" fontId="11" fillId="13" borderId="0" xfId="0" applyFont="1" applyFill="1" applyBorder="1" applyAlignment="1">
      <alignment horizontal="center" vertical="center" wrapText="1"/>
    </xf>
    <xf numFmtId="0" fontId="11" fillId="13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 wrapText="1"/>
    </xf>
    <xf numFmtId="3" fontId="0" fillId="2" borderId="0" xfId="0" applyNumberFormat="1" applyFont="1" applyFill="1" applyBorder="1" applyAlignment="1">
      <alignment horizontal="center" vertical="center"/>
    </xf>
    <xf numFmtId="2" fontId="5" fillId="2" borderId="0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8" fontId="0" fillId="2" borderId="0" xfId="0" applyNumberFormat="1" applyFill="1" applyAlignment="1">
      <alignment horizontal="center" vertical="center"/>
    </xf>
    <xf numFmtId="4" fontId="0" fillId="2" borderId="0" xfId="0" applyNumberFormat="1" applyFill="1" applyBorder="1" applyAlignment="1">
      <alignment horizontal="center" vertical="center"/>
    </xf>
    <xf numFmtId="2" fontId="0" fillId="2" borderId="0" xfId="0" applyNumberFormat="1" applyFont="1" applyFill="1" applyAlignment="1">
      <alignment vertical="center"/>
    </xf>
    <xf numFmtId="2" fontId="0" fillId="2" borderId="0" xfId="0" applyNumberFormat="1" applyFont="1" applyFill="1" applyBorder="1" applyAlignment="1">
      <alignment horizontal="center" vertical="center"/>
    </xf>
    <xf numFmtId="169" fontId="0" fillId="2" borderId="0" xfId="0" applyNumberFormat="1" applyFill="1" applyAlignment="1">
      <alignment horizontal="center" vertical="center"/>
    </xf>
    <xf numFmtId="0" fontId="5" fillId="2" borderId="6" xfId="0" applyFont="1" applyFill="1" applyBorder="1"/>
    <xf numFmtId="0" fontId="0" fillId="2" borderId="0" xfId="0" applyFill="1" applyAlignment="1">
      <alignment horizontal="left"/>
    </xf>
    <xf numFmtId="0" fontId="1" fillId="2" borderId="2" xfId="0" applyFont="1" applyFill="1" applyBorder="1"/>
    <xf numFmtId="3" fontId="1" fillId="2" borderId="0" xfId="0" applyNumberFormat="1" applyFont="1" applyFill="1" applyAlignment="1">
      <alignment horizontal="center"/>
    </xf>
    <xf numFmtId="3" fontId="0" fillId="2" borderId="2" xfId="0" applyNumberFormat="1" applyFill="1" applyBorder="1" applyAlignment="1">
      <alignment horizontal="center"/>
    </xf>
    <xf numFmtId="1" fontId="0" fillId="2" borderId="2" xfId="0" applyNumberFormat="1" applyFill="1" applyBorder="1" applyAlignment="1">
      <alignment horizontal="center"/>
    </xf>
    <xf numFmtId="0" fontId="0" fillId="2" borderId="0" xfId="0" applyFont="1" applyFill="1" applyBorder="1"/>
    <xf numFmtId="1" fontId="0" fillId="2" borderId="0" xfId="0" applyNumberFormat="1" applyFont="1" applyFill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2" borderId="0" xfId="0" applyFont="1" applyFill="1"/>
    <xf numFmtId="0" fontId="0" fillId="2" borderId="13" xfId="0" applyFill="1" applyBorder="1"/>
    <xf numFmtId="3" fontId="0" fillId="2" borderId="13" xfId="0" applyNumberFormat="1" applyFill="1" applyBorder="1" applyAlignment="1">
      <alignment horizontal="center"/>
    </xf>
    <xf numFmtId="1" fontId="0" fillId="2" borderId="13" xfId="0" applyNumberFormat="1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/>
    <xf numFmtId="0" fontId="0" fillId="2" borderId="4" xfId="0" applyFont="1" applyFill="1" applyBorder="1"/>
    <xf numFmtId="3" fontId="0" fillId="2" borderId="4" xfId="0" applyNumberFormat="1" applyFont="1" applyFill="1" applyBorder="1" applyAlignment="1">
      <alignment horizontal="center"/>
    </xf>
    <xf numFmtId="1" fontId="0" fillId="2" borderId="4" xfId="0" applyNumberFormat="1" applyFont="1" applyFill="1" applyBorder="1" applyAlignment="1">
      <alignment horizontal="center"/>
    </xf>
    <xf numFmtId="0" fontId="0" fillId="2" borderId="4" xfId="0" applyFont="1" applyFill="1" applyBorder="1" applyAlignment="1">
      <alignment horizontal="center"/>
    </xf>
    <xf numFmtId="0" fontId="0" fillId="2" borderId="5" xfId="0" applyFont="1" applyFill="1" applyBorder="1"/>
    <xf numFmtId="1" fontId="0" fillId="2" borderId="5" xfId="0" applyNumberFormat="1" applyFont="1" applyFill="1" applyBorder="1" applyAlignment="1">
      <alignment horizontal="center"/>
    </xf>
    <xf numFmtId="0" fontId="15" fillId="2" borderId="0" xfId="0" applyFont="1" applyFill="1"/>
    <xf numFmtId="0" fontId="0" fillId="0" borderId="2" xfId="0" applyBorder="1"/>
    <xf numFmtId="0" fontId="0" fillId="7" borderId="14" xfId="0" applyFont="1" applyFill="1" applyBorder="1" applyAlignment="1">
      <alignment horizontal="center" vertical="center" textRotation="90"/>
    </xf>
    <xf numFmtId="0" fontId="0" fillId="6" borderId="14" xfId="0" applyFont="1" applyFill="1" applyBorder="1" applyAlignment="1">
      <alignment horizontal="center" vertical="center" textRotation="90"/>
    </xf>
    <xf numFmtId="0" fontId="0" fillId="14" borderId="0" xfId="0" applyFill="1"/>
    <xf numFmtId="0" fontId="0" fillId="14" borderId="0" xfId="0" applyFill="1" applyAlignment="1">
      <alignment horizontal="center"/>
    </xf>
    <xf numFmtId="0" fontId="5" fillId="3" borderId="0" xfId="0" applyFont="1" applyFill="1"/>
    <xf numFmtId="0" fontId="5" fillId="3" borderId="2" xfId="0" applyFont="1" applyFill="1" applyBorder="1"/>
    <xf numFmtId="1" fontId="5" fillId="14" borderId="0" xfId="0" applyNumberFormat="1" applyFont="1" applyFill="1" applyAlignment="1">
      <alignment horizontal="center"/>
    </xf>
    <xf numFmtId="1" fontId="5" fillId="3" borderId="0" xfId="0" applyNumberFormat="1" applyFont="1" applyFill="1" applyAlignment="1">
      <alignment horizontal="center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center"/>
      <protection locked="0"/>
    </xf>
    <xf numFmtId="3" fontId="0" fillId="2" borderId="0" xfId="0" applyNumberFormat="1" applyFill="1" applyBorder="1" applyAlignment="1" applyProtection="1">
      <alignment horizontal="center"/>
      <protection locked="0"/>
    </xf>
    <xf numFmtId="0" fontId="0" fillId="2" borderId="0" xfId="0" applyFill="1" applyBorder="1" applyAlignment="1" applyProtection="1">
      <alignment horizontal="center"/>
      <protection locked="0"/>
    </xf>
    <xf numFmtId="3" fontId="1" fillId="3" borderId="0" xfId="0" applyNumberFormat="1" applyFont="1" applyFill="1" applyAlignment="1" applyProtection="1">
      <alignment horizontal="center" vertical="center"/>
      <protection locked="0"/>
    </xf>
    <xf numFmtId="3" fontId="0" fillId="2" borderId="0" xfId="0" applyNumberFormat="1" applyFill="1" applyProtection="1">
      <protection locked="0"/>
    </xf>
    <xf numFmtId="0" fontId="0" fillId="2" borderId="3" xfId="0" applyFill="1" applyBorder="1" applyAlignment="1" applyProtection="1">
      <alignment horizontal="center"/>
    </xf>
    <xf numFmtId="0" fontId="0" fillId="2" borderId="0" xfId="0" applyFill="1" applyBorder="1" applyAlignment="1" applyProtection="1">
      <alignment horizontal="center"/>
    </xf>
    <xf numFmtId="2" fontId="0" fillId="8" borderId="10" xfId="0" applyNumberFormat="1" applyFont="1" applyFill="1" applyBorder="1" applyAlignment="1" applyProtection="1">
      <alignment horizontal="center"/>
    </xf>
    <xf numFmtId="0" fontId="0" fillId="2" borderId="6" xfId="0" applyFill="1" applyBorder="1" applyAlignment="1" applyProtection="1">
      <alignment horizontal="center"/>
    </xf>
    <xf numFmtId="2" fontId="0" fillId="8" borderId="12" xfId="0" applyNumberFormat="1" applyFont="1" applyFill="1" applyBorder="1" applyAlignment="1" applyProtection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0" fillId="9" borderId="3" xfId="0" applyFill="1" applyBorder="1" applyAlignment="1" applyProtection="1">
      <alignment horizontal="center"/>
    </xf>
    <xf numFmtId="0" fontId="0" fillId="9" borderId="0" xfId="0" applyFill="1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0" fontId="0" fillId="9" borderId="6" xfId="0" applyFill="1" applyBorder="1" applyAlignment="1" applyProtection="1">
      <alignment horizontal="center"/>
    </xf>
    <xf numFmtId="0" fontId="0" fillId="3" borderId="6" xfId="0" applyFill="1" applyBorder="1" applyAlignment="1" applyProtection="1">
      <alignment horizontal="center"/>
    </xf>
    <xf numFmtId="0" fontId="0" fillId="3" borderId="3" xfId="0" applyFill="1" applyBorder="1" applyAlignment="1" applyProtection="1">
      <alignment horizontal="center"/>
    </xf>
    <xf numFmtId="0" fontId="5" fillId="2" borderId="0" xfId="0" applyFont="1" applyFill="1" applyBorder="1" applyAlignment="1" applyProtection="1">
      <alignment horizontal="center"/>
    </xf>
    <xf numFmtId="2" fontId="5" fillId="2" borderId="0" xfId="0" applyNumberFormat="1" applyFont="1" applyFill="1" applyBorder="1" applyAlignment="1" applyProtection="1">
      <alignment horizontal="center"/>
    </xf>
    <xf numFmtId="0" fontId="5" fillId="2" borderId="6" xfId="0" applyFont="1" applyFill="1" applyBorder="1" applyAlignment="1" applyProtection="1">
      <alignment horizontal="center"/>
    </xf>
    <xf numFmtId="168" fontId="5" fillId="2" borderId="6" xfId="0" applyNumberFormat="1" applyFont="1" applyFill="1" applyBorder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1" fontId="0" fillId="2" borderId="0" xfId="0" applyNumberFormat="1" applyFill="1" applyAlignment="1" applyProtection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B2062B"/>
      <color rgb="FFCCCC00"/>
      <color rgb="FF99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Vega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989922145807723"/>
          <c:y val="0.19874376716448372"/>
          <c:w val="0.72991793747300571"/>
          <c:h val="0.5923160725683047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7669490680753512"/>
                  <c:y val="-1.375206372927897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'Paso 6'!$H$75:$H$79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xVal>
          <c:yVal>
            <c:numRef>
              <c:f>'Paso 6'!$I$75:$I$79</c:f>
              <c:numCache>
                <c:formatCode>#,##0</c:formatCode>
                <c:ptCount val="5"/>
                <c:pt idx="0">
                  <c:v>4850</c:v>
                </c:pt>
                <c:pt idx="1">
                  <c:v>4370</c:v>
                </c:pt>
                <c:pt idx="2">
                  <c:v>4010</c:v>
                </c:pt>
                <c:pt idx="3">
                  <c:v>3540</c:v>
                </c:pt>
                <c:pt idx="4">
                  <c:v>2650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29-4EA5-937B-B656DE461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525056"/>
        <c:axId val="460525448"/>
      </c:scatterChart>
      <c:valAx>
        <c:axId val="460525056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Condición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525448"/>
        <c:crosses val="autoZero"/>
        <c:crossBetween val="midCat"/>
      </c:valAx>
      <c:valAx>
        <c:axId val="46052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KgMS/ha</a:t>
                </a:r>
              </a:p>
            </c:rich>
          </c:tx>
          <c:layout>
            <c:manualLayout>
              <c:xMode val="edge"/>
              <c:yMode val="edge"/>
              <c:x val="1.1510213397238388E-2"/>
              <c:y val="0.337689889266039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525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 sz="1100"/>
              <a:t>Frecuencia de la condición observada para el</a:t>
            </a:r>
            <a:r>
              <a:rPr lang="en-US" sz="1100" baseline="0"/>
              <a:t> </a:t>
            </a:r>
            <a:r>
              <a:rPr lang="en-US" sz="1100"/>
              <a:t>intercoirón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ysClr val="windowText" lastClr="00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'Paso 4'!$G$35:$G$39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'Paso 4'!$H$35:$H$39</c:f>
              <c:numCache>
                <c:formatCode>General</c:formatCode>
                <c:ptCount val="5"/>
                <c:pt idx="0">
                  <c:v>30</c:v>
                </c:pt>
                <c:pt idx="1">
                  <c:v>45</c:v>
                </c:pt>
                <c:pt idx="2">
                  <c:v>15</c:v>
                </c:pt>
                <c:pt idx="3">
                  <c:v>5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00-41B8-9009-5901DBC7A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8075376"/>
        <c:axId val="518075768"/>
      </c:barChart>
      <c:catAx>
        <c:axId val="5180753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Condición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075768"/>
        <c:crosses val="autoZero"/>
        <c:auto val="1"/>
        <c:lblAlgn val="ctr"/>
        <c:lblOffset val="100"/>
        <c:noMultiLvlLbl val="0"/>
      </c:catAx>
      <c:valAx>
        <c:axId val="51807576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Frecuencia observada</a:t>
                </a:r>
              </a:p>
            </c:rich>
          </c:tx>
          <c:layout>
            <c:manualLayout>
              <c:xMode val="edge"/>
              <c:yMode val="edge"/>
              <c:x val="4.5548654244306416E-2"/>
              <c:y val="0.238222164727507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075376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E7E6E6">
        <a:lumMod val="75000"/>
      </a:srgb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 sz="1100"/>
              <a:t>Frecuencia de la condición observada para el coirón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ysClr val="windowText" lastClr="00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'Paso 4'!$G$6:$G$10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'Paso 4'!$H$6:$H$10</c:f>
              <c:numCache>
                <c:formatCode>General</c:formatCode>
                <c:ptCount val="5"/>
                <c:pt idx="0">
                  <c:v>10</c:v>
                </c:pt>
                <c:pt idx="1">
                  <c:v>29</c:v>
                </c:pt>
                <c:pt idx="2">
                  <c:v>40</c:v>
                </c:pt>
                <c:pt idx="3">
                  <c:v>16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0-4194-B29C-E5F2FA3B8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861424"/>
        <c:axId val="453861816"/>
      </c:barChart>
      <c:catAx>
        <c:axId val="4538614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Condición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861816"/>
        <c:crosses val="autoZero"/>
        <c:auto val="1"/>
        <c:lblAlgn val="ctr"/>
        <c:lblOffset val="100"/>
        <c:noMultiLvlLbl val="0"/>
      </c:catAx>
      <c:valAx>
        <c:axId val="45386181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Frecuencia observada</a:t>
                </a:r>
              </a:p>
            </c:rich>
          </c:tx>
          <c:layout>
            <c:manualLayout>
              <c:xMode val="edge"/>
              <c:yMode val="edge"/>
              <c:x val="4.5548654244306416E-2"/>
              <c:y val="0.238222164727507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861424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C000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 sz="1100"/>
              <a:t>Frecuencia de la condición observada para Pasto corto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ysClr val="windowText" lastClr="00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'Paso 4'!$G$50:$G$54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'Paso 4'!$H$50:$H$54</c:f>
              <c:numCache>
                <c:formatCode>General</c:formatCode>
                <c:ptCount val="5"/>
                <c:pt idx="0">
                  <c:v>15</c:v>
                </c:pt>
                <c:pt idx="1">
                  <c:v>35</c:v>
                </c:pt>
                <c:pt idx="2">
                  <c:v>30</c:v>
                </c:pt>
                <c:pt idx="3">
                  <c:v>15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4-476C-8955-2C23B604A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862600"/>
        <c:axId val="453862992"/>
      </c:barChart>
      <c:catAx>
        <c:axId val="453862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Condición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862992"/>
        <c:crosses val="autoZero"/>
        <c:auto val="1"/>
        <c:lblAlgn val="ctr"/>
        <c:lblOffset val="100"/>
        <c:noMultiLvlLbl val="0"/>
      </c:catAx>
      <c:valAx>
        <c:axId val="45386299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Frecuencia observada</a:t>
                </a:r>
              </a:p>
            </c:rich>
          </c:tx>
          <c:layout>
            <c:manualLayout>
              <c:xMode val="edge"/>
              <c:yMode val="edge"/>
              <c:x val="4.5548654244306416E-2"/>
              <c:y val="0.238222164727507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862600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CCCC00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 sz="1100"/>
              <a:t>Frecuencia de la condición observada para la Vega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ysClr val="windowText" lastClr="00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'Paso 4'!$G$63:$G$67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'Paso 4'!$H$63:$H$67</c:f>
              <c:numCache>
                <c:formatCode>General</c:formatCode>
                <c:ptCount val="5"/>
                <c:pt idx="0">
                  <c:v>2</c:v>
                </c:pt>
                <c:pt idx="1">
                  <c:v>8</c:v>
                </c:pt>
                <c:pt idx="2">
                  <c:v>20</c:v>
                </c:pt>
                <c:pt idx="3">
                  <c:v>40</c:v>
                </c:pt>
                <c:pt idx="4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F-4B19-9F9B-0EF8BBDAE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863776"/>
        <c:axId val="453864168"/>
      </c:barChart>
      <c:catAx>
        <c:axId val="4538637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Condición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864168"/>
        <c:crosses val="autoZero"/>
        <c:auto val="1"/>
        <c:lblAlgn val="ctr"/>
        <c:lblOffset val="100"/>
        <c:noMultiLvlLbl val="0"/>
      </c:catAx>
      <c:valAx>
        <c:axId val="45386416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Frecuencia observada</a:t>
                </a:r>
              </a:p>
            </c:rich>
          </c:tx>
          <c:layout>
            <c:manualLayout>
              <c:xMode val="edge"/>
              <c:yMode val="edge"/>
              <c:x val="4.5548654244306416E-2"/>
              <c:y val="0.238222164727507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863776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70AD47">
        <a:lumMod val="75000"/>
      </a:srgb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 sz="1100"/>
              <a:t>Frecuencia de la condición observada para el</a:t>
            </a:r>
            <a:r>
              <a:rPr lang="en-US" sz="1100" baseline="0"/>
              <a:t> Murtillares</a:t>
            </a:r>
            <a:endParaRPr lang="en-US" sz="11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gradFill>
              <a:gsLst>
                <a:gs pos="0">
                  <a:schemeClr val="accent2"/>
                </a:gs>
                <a:gs pos="100000">
                  <a:schemeClr val="accent2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cat>
            <c:numRef>
              <c:f>'Paso 4'!$G$78:$G$82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'Paso 4'!$H$78:$H$82</c:f>
              <c:numCache>
                <c:formatCode>General</c:formatCode>
                <c:ptCount val="5"/>
                <c:pt idx="0">
                  <c:v>51</c:v>
                </c:pt>
                <c:pt idx="1">
                  <c:v>34</c:v>
                </c:pt>
                <c:pt idx="2">
                  <c:v>8</c:v>
                </c:pt>
                <c:pt idx="3">
                  <c:v>5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1-4E09-A077-F9085FB5A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863776"/>
        <c:axId val="453864168"/>
      </c:barChart>
      <c:catAx>
        <c:axId val="4538637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Condición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864168"/>
        <c:crosses val="autoZero"/>
        <c:auto val="1"/>
        <c:lblAlgn val="ctr"/>
        <c:lblOffset val="100"/>
        <c:noMultiLvlLbl val="0"/>
      </c:catAx>
      <c:valAx>
        <c:axId val="45386416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Frecuencia observada</a:t>
                </a:r>
              </a:p>
            </c:rich>
          </c:tx>
          <c:layout>
            <c:manualLayout>
              <c:xMode val="edge"/>
              <c:yMode val="edge"/>
              <c:x val="4.5548654244306416E-2"/>
              <c:y val="0.238222164727507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863776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B2062B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Coirón-mata-coirón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2675957346336"/>
          <c:y val="0.19367528668989364"/>
          <c:w val="0.73921150023611071"/>
          <c:h val="0.579198142242678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9546955323395033"/>
                  <c:y val="-9.778491486570969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'Paso 6'!$H$16:$H$20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xVal>
          <c:yVal>
            <c:numRef>
              <c:f>'Paso 6'!$I$16:$I$20</c:f>
              <c:numCache>
                <c:formatCode>#,##0</c:formatCode>
                <c:ptCount val="5"/>
                <c:pt idx="0">
                  <c:v>1800</c:v>
                </c:pt>
                <c:pt idx="1">
                  <c:v>1350</c:v>
                </c:pt>
                <c:pt idx="2">
                  <c:v>1010</c:v>
                </c:pt>
                <c:pt idx="3">
                  <c:v>520</c:v>
                </c:pt>
                <c:pt idx="4">
                  <c:v>120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4A-4F24-9036-CFFCB79AB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526232"/>
        <c:axId val="460526624"/>
      </c:scatterChart>
      <c:valAx>
        <c:axId val="460526232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Condiciones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526624"/>
        <c:crosses val="autoZero"/>
        <c:crossBetween val="midCat"/>
        <c:majorUnit val="1"/>
      </c:valAx>
      <c:valAx>
        <c:axId val="46052662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KgMS/ha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526232"/>
        <c:crossesAt val="0"/>
        <c:crossBetween val="midCat"/>
        <c:majorUnit val="1000"/>
        <c:min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Coirón-mata-intercoirón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43889555559208"/>
          <c:y val="0.16457013209477955"/>
          <c:w val="0.73552074257941136"/>
          <c:h val="0.62509909117366225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8.6325819801120265E-2"/>
                  <c:y val="0.2188438351852178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'Paso 6'!$H$25:$H$29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xVal>
          <c:yVal>
            <c:numRef>
              <c:f>'Paso 6'!$I$25:$I$29</c:f>
              <c:numCache>
                <c:formatCode>#,##0</c:formatCode>
                <c:ptCount val="5"/>
                <c:pt idx="0">
                  <c:v>1120</c:v>
                </c:pt>
                <c:pt idx="1">
                  <c:v>860</c:v>
                </c:pt>
                <c:pt idx="2">
                  <c:v>509.99999999999994</c:v>
                </c:pt>
                <c:pt idx="3">
                  <c:v>400</c:v>
                </c:pt>
                <c:pt idx="4">
                  <c:v>220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78-4791-BD03-ACE4241C2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527408"/>
        <c:axId val="460527800"/>
      </c:scatterChart>
      <c:valAx>
        <c:axId val="460527408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Condición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527800"/>
        <c:crosses val="autoZero"/>
        <c:crossBetween val="midCat"/>
      </c:valAx>
      <c:valAx>
        <c:axId val="460527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KgMS/ha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527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Mata-coirón-coirón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348381452318461"/>
          <c:y val="0.16245370370370371"/>
          <c:w val="0.72184951881014869"/>
          <c:h val="0.6319754301545640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4247003831679392"/>
                  <c:y val="-0.1925295538057742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'Paso 6'!$H$37:$H$41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xVal>
          <c:yVal>
            <c:numRef>
              <c:f>'Paso 6'!$I$37:$I$41</c:f>
              <c:numCache>
                <c:formatCode>#,##0</c:formatCode>
                <c:ptCount val="5"/>
                <c:pt idx="0">
                  <c:v>1820</c:v>
                </c:pt>
                <c:pt idx="1">
                  <c:v>1509.9999999999998</c:v>
                </c:pt>
                <c:pt idx="2">
                  <c:v>1350</c:v>
                </c:pt>
                <c:pt idx="3">
                  <c:v>810</c:v>
                </c:pt>
                <c:pt idx="4">
                  <c:v>220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AA-4B13-B6D2-6F8B67880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528584"/>
        <c:axId val="460528976"/>
      </c:scatterChart>
      <c:valAx>
        <c:axId val="460528584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condición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528976"/>
        <c:crosses val="autoZero"/>
        <c:crossBetween val="midCat"/>
      </c:valAx>
      <c:valAx>
        <c:axId val="460528976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KgMS/ha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528584"/>
        <c:crosses val="autoZero"/>
        <c:crossBetween val="midCat"/>
        <c:minorUnit val="5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Mata-coirón-intercoirón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15048118985127"/>
          <c:y val="0.15031408308004052"/>
          <c:w val="0.73884951881014871"/>
          <c:h val="0.66973330461351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215266841644792"/>
                  <c:y val="8.003254912284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'Paso 6'!$H$48:$H$52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xVal>
          <c:yVal>
            <c:numRef>
              <c:f>'Paso 6'!$I$48:$I$52</c:f>
              <c:numCache>
                <c:formatCode>#,##0</c:formatCode>
                <c:ptCount val="5"/>
                <c:pt idx="0">
                  <c:v>760</c:v>
                </c:pt>
                <c:pt idx="1">
                  <c:v>540</c:v>
                </c:pt>
                <c:pt idx="2">
                  <c:v>430</c:v>
                </c:pt>
                <c:pt idx="3">
                  <c:v>150</c:v>
                </c:pt>
                <c:pt idx="4">
                  <c:v>110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0D-4EA5-BD95-1B8CE7570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529760"/>
        <c:axId val="460530152"/>
      </c:scatterChart>
      <c:valAx>
        <c:axId val="460529760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Condición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530152"/>
        <c:crosses val="autoZero"/>
        <c:crossBetween val="midCat"/>
      </c:valAx>
      <c:valAx>
        <c:axId val="460530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KgMS/ha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529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Pasto corto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15048118985127"/>
          <c:y val="0.17171296296296296"/>
          <c:w val="0.74782376561904129"/>
          <c:h val="0.67046900036371848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 cmpd="sng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7890288713910761"/>
                  <c:y val="-5.3258967629046371E-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'Paso 6'!$H$61:$H$65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xVal>
          <c:yVal>
            <c:numRef>
              <c:f>'Paso 6'!$I$61:$I$65</c:f>
              <c:numCache>
                <c:formatCode>#,##0</c:formatCode>
                <c:ptCount val="5"/>
                <c:pt idx="0">
                  <c:v>1870</c:v>
                </c:pt>
                <c:pt idx="1">
                  <c:v>869.99999999999989</c:v>
                </c:pt>
                <c:pt idx="2">
                  <c:v>750</c:v>
                </c:pt>
                <c:pt idx="3">
                  <c:v>470</c:v>
                </c:pt>
                <c:pt idx="4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06-473B-B672-2183C52E6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531328"/>
        <c:axId val="460531720"/>
      </c:scatterChart>
      <c:valAx>
        <c:axId val="460531328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Condición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531720"/>
        <c:crosses val="autoZero"/>
        <c:crossBetween val="midCat"/>
        <c:majorUnit val="1"/>
        <c:minorUnit val="1"/>
      </c:valAx>
      <c:valAx>
        <c:axId val="46053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KgMS/ha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5313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Murtillares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1416799719792394"/>
                  <c:y val="-1.6586151368760065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aseline="0">
                        <a:solidFill>
                          <a:srgbClr val="FF0000"/>
                        </a:solidFill>
                      </a:rPr>
                      <a:t>y = 177x + 201</a:t>
                    </a:r>
                    <a:br>
                      <a:rPr lang="en-US" sz="1200" baseline="0">
                        <a:solidFill>
                          <a:srgbClr val="FF0000"/>
                        </a:solidFill>
                      </a:rPr>
                    </a:br>
                    <a:r>
                      <a:rPr lang="en-US" sz="1200" baseline="0">
                        <a:solidFill>
                          <a:srgbClr val="FF0000"/>
                        </a:solidFill>
                      </a:rPr>
                      <a:t>R² = 0,9207</a:t>
                    </a:r>
                    <a:endParaRPr lang="en-US" sz="1200">
                      <a:solidFill>
                        <a:srgbClr val="FF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'Paso 6'!$H$88:$H$92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xVal>
          <c:yVal>
            <c:numRef>
              <c:f>'Paso 6'!$I$88:$I$92</c:f>
              <c:numCache>
                <c:formatCode>#,##0</c:formatCode>
                <c:ptCount val="5"/>
                <c:pt idx="0">
                  <c:v>530</c:v>
                </c:pt>
                <c:pt idx="1">
                  <c:v>405</c:v>
                </c:pt>
                <c:pt idx="2">
                  <c:v>210</c:v>
                </c:pt>
                <c:pt idx="3">
                  <c:v>132</c:v>
                </c:pt>
                <c:pt idx="4">
                  <c:v>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F9-4E17-B15F-2C1B384BD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384520"/>
        <c:axId val="559383208"/>
      </c:scatterChart>
      <c:valAx>
        <c:axId val="559384520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Condición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383208"/>
        <c:crosses val="autoZero"/>
        <c:crossBetween val="midCat"/>
        <c:majorUnit val="1"/>
      </c:valAx>
      <c:valAx>
        <c:axId val="55938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KgMS/ha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384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Frecuencia de la condición observada para el intercoirón</a:t>
            </a:r>
            <a:endParaRPr lang="es-CL" sz="1100" b="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ysClr val="windowText" lastClr="00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'Paso 4'!$G$13:$G$17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'Paso 4'!$H$13:$H$17</c:f>
              <c:numCache>
                <c:formatCode>General</c:formatCode>
                <c:ptCount val="5"/>
                <c:pt idx="0">
                  <c:v>20</c:v>
                </c:pt>
                <c:pt idx="1">
                  <c:v>25</c:v>
                </c:pt>
                <c:pt idx="2">
                  <c:v>36</c:v>
                </c:pt>
                <c:pt idx="3">
                  <c:v>9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32-4C4D-B0E7-73BC1FB1F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8073024"/>
        <c:axId val="518073416"/>
      </c:barChart>
      <c:catAx>
        <c:axId val="5180730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Condición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073416"/>
        <c:crosses val="autoZero"/>
        <c:auto val="1"/>
        <c:lblAlgn val="ctr"/>
        <c:lblOffset val="100"/>
        <c:noMultiLvlLbl val="0"/>
      </c:catAx>
      <c:valAx>
        <c:axId val="51807341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Frecuencia observada</a:t>
                </a:r>
              </a:p>
            </c:rich>
          </c:tx>
          <c:layout>
            <c:manualLayout>
              <c:xMode val="edge"/>
              <c:yMode val="edge"/>
              <c:x val="4.5548654244306416E-2"/>
              <c:y val="0.238222164727507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073024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C000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 sz="1100"/>
              <a:t>Frecuencia de la condición observada para coirón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ysClr val="windowText" lastClr="00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'Paso 4'!$G$28:$G$32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'Paso 4'!$H$28:$H$32</c:f>
              <c:numCache>
                <c:formatCode>General</c:formatCode>
                <c:ptCount val="5"/>
                <c:pt idx="0">
                  <c:v>15</c:v>
                </c:pt>
                <c:pt idx="1">
                  <c:v>15</c:v>
                </c:pt>
                <c:pt idx="2">
                  <c:v>35</c:v>
                </c:pt>
                <c:pt idx="3">
                  <c:v>25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E-40CC-8A02-D4BC1CB2D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8074200"/>
        <c:axId val="518074592"/>
      </c:barChart>
      <c:catAx>
        <c:axId val="518074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Condición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074592"/>
        <c:crosses val="autoZero"/>
        <c:auto val="1"/>
        <c:lblAlgn val="ctr"/>
        <c:lblOffset val="100"/>
        <c:noMultiLvlLbl val="0"/>
      </c:catAx>
      <c:valAx>
        <c:axId val="51807459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Frecuencia observada</a:t>
                </a:r>
              </a:p>
            </c:rich>
          </c:tx>
          <c:layout>
            <c:manualLayout>
              <c:xMode val="edge"/>
              <c:yMode val="edge"/>
              <c:x val="4.5548654244306416E-2"/>
              <c:y val="0.238222164727507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074200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A5A5A5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10" Type="http://schemas.openxmlformats.org/officeDocument/2006/relationships/image" Target="../media/image8.png"/><Relationship Id="rId4" Type="http://schemas.openxmlformats.org/officeDocument/2006/relationships/chart" Target="../charts/chart11.xml"/><Relationship Id="rId9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290946</xdr:colOff>
      <xdr:row>1</xdr:row>
      <xdr:rowOff>0</xdr:rowOff>
    </xdr:from>
    <xdr:to>
      <xdr:col>13</xdr:col>
      <xdr:colOff>20782</xdr:colOff>
      <xdr:row>14</xdr:row>
      <xdr:rowOff>13854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286" t="18230" r="17601" b="16058"/>
        <a:stretch/>
      </xdr:blipFill>
      <xdr:spPr>
        <a:xfrm>
          <a:off x="7987146" y="180109"/>
          <a:ext cx="3948545" cy="2971800"/>
        </a:xfrm>
        <a:prstGeom prst="rect">
          <a:avLst/>
        </a:prstGeom>
      </xdr:spPr>
    </xdr:pic>
    <xdr:clientData/>
  </xdr:twoCellAnchor>
  <xdr:twoCellAnchor editAs="oneCell">
    <xdr:from>
      <xdr:col>7</xdr:col>
      <xdr:colOff>588819</xdr:colOff>
      <xdr:row>14</xdr:row>
      <xdr:rowOff>48492</xdr:rowOff>
    </xdr:from>
    <xdr:to>
      <xdr:col>12</xdr:col>
      <xdr:colOff>442173</xdr:colOff>
      <xdr:row>28</xdr:row>
      <xdr:rowOff>131620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1822" t="19329" r="35030" b="23088"/>
        <a:stretch/>
      </xdr:blipFill>
      <xdr:spPr>
        <a:xfrm>
          <a:off x="8285019" y="3186547"/>
          <a:ext cx="3282354" cy="3207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638176</xdr:colOff>
      <xdr:row>1</xdr:row>
      <xdr:rowOff>47626</xdr:rowOff>
    </xdr:from>
    <xdr:to>
      <xdr:col>4</xdr:col>
      <xdr:colOff>1104902</xdr:colOff>
      <xdr:row>4</xdr:row>
      <xdr:rowOff>180977</xdr:rowOff>
    </xdr:to>
    <xdr:sp macro="" textlink="">
      <xdr:nvSpPr>
        <xdr:cNvPr id="2" name="Flecha doblada 1"/>
        <xdr:cNvSpPr/>
      </xdr:nvSpPr>
      <xdr:spPr>
        <a:xfrm rot="16200000" flipH="1">
          <a:off x="6910388" y="357189"/>
          <a:ext cx="704851" cy="466726"/>
        </a:xfrm>
        <a:prstGeom prst="ben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228599</xdr:colOff>
      <xdr:row>0</xdr:row>
      <xdr:rowOff>161928</xdr:rowOff>
    </xdr:from>
    <xdr:to>
      <xdr:col>3</xdr:col>
      <xdr:colOff>761326</xdr:colOff>
      <xdr:row>4</xdr:row>
      <xdr:rowOff>85725</xdr:rowOff>
    </xdr:to>
    <xdr:sp macro="" textlink="">
      <xdr:nvSpPr>
        <xdr:cNvPr id="7" name="Flecha doblada 6"/>
        <xdr:cNvSpPr/>
      </xdr:nvSpPr>
      <xdr:spPr>
        <a:xfrm rot="16200000" flipH="1" flipV="1">
          <a:off x="5228889" y="238463"/>
          <a:ext cx="685797" cy="532727"/>
        </a:xfrm>
        <a:prstGeom prst="ben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oneCellAnchor>
    <xdr:from>
      <xdr:col>1</xdr:col>
      <xdr:colOff>704850</xdr:colOff>
      <xdr:row>0</xdr:row>
      <xdr:rowOff>47625</xdr:rowOff>
    </xdr:from>
    <xdr:ext cx="1555750" cy="609013"/>
    <xdr:sp macro="" textlink="">
      <xdr:nvSpPr>
        <xdr:cNvPr id="6" name="CuadroTexto 5"/>
        <xdr:cNvSpPr txBox="1"/>
      </xdr:nvSpPr>
      <xdr:spPr>
        <a:xfrm>
          <a:off x="3752850" y="47625"/>
          <a:ext cx="1555750" cy="609013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CL" sz="1100"/>
            <a:t>Datos ingresados automáticamente del Paso 7</a:t>
          </a:r>
        </a:p>
      </xdr:txBody>
    </xdr:sp>
    <xdr:clientData/>
  </xdr:oneCellAnchor>
  <xdr:oneCellAnchor>
    <xdr:from>
      <xdr:col>4</xdr:col>
      <xdr:colOff>1114425</xdr:colOff>
      <xdr:row>0</xdr:row>
      <xdr:rowOff>0</xdr:rowOff>
    </xdr:from>
    <xdr:ext cx="1555750" cy="609013"/>
    <xdr:sp macro="" textlink="">
      <xdr:nvSpPr>
        <xdr:cNvPr id="9" name="CuadroTexto 8"/>
        <xdr:cNvSpPr txBox="1"/>
      </xdr:nvSpPr>
      <xdr:spPr>
        <a:xfrm>
          <a:off x="7505700" y="0"/>
          <a:ext cx="1555750" cy="609013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CL" sz="1100"/>
            <a:t>Datos ingresados automáticamente del Paso 3</a:t>
          </a:r>
        </a:p>
      </xdr:txBody>
    </xdr:sp>
    <xdr:clientData/>
  </xdr:oneCellAnchor>
  <xdr:twoCellAnchor>
    <xdr:from>
      <xdr:col>2</xdr:col>
      <xdr:colOff>457200</xdr:colOff>
      <xdr:row>20</xdr:row>
      <xdr:rowOff>36195</xdr:rowOff>
    </xdr:from>
    <xdr:to>
      <xdr:col>3</xdr:col>
      <xdr:colOff>1165860</xdr:colOff>
      <xdr:row>22</xdr:row>
      <xdr:rowOff>38100</xdr:rowOff>
    </xdr:to>
    <xdr:sp macro="" textlink="">
      <xdr:nvSpPr>
        <xdr:cNvPr id="3" name="Flecha derecha 2"/>
        <xdr:cNvSpPr/>
      </xdr:nvSpPr>
      <xdr:spPr>
        <a:xfrm>
          <a:off x="2552700" y="5004435"/>
          <a:ext cx="1501140" cy="550545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0</xdr:col>
      <xdr:colOff>205740</xdr:colOff>
      <xdr:row>0</xdr:row>
      <xdr:rowOff>83820</xdr:rowOff>
    </xdr:from>
    <xdr:to>
      <xdr:col>1</xdr:col>
      <xdr:colOff>30480</xdr:colOff>
      <xdr:row>4</xdr:row>
      <xdr:rowOff>347221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3180" y="83820"/>
          <a:ext cx="617220" cy="9949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383442</xdr:colOff>
      <xdr:row>4</xdr:row>
      <xdr:rowOff>178289</xdr:rowOff>
    </xdr:from>
    <xdr:to>
      <xdr:col>4</xdr:col>
      <xdr:colOff>587375</xdr:colOff>
      <xdr:row>6</xdr:row>
      <xdr:rowOff>230189</xdr:rowOff>
    </xdr:to>
    <xdr:sp macro="" textlink="">
      <xdr:nvSpPr>
        <xdr:cNvPr id="6" name="Flecha abajo 5"/>
        <xdr:cNvSpPr/>
      </xdr:nvSpPr>
      <xdr:spPr>
        <a:xfrm>
          <a:off x="4606192" y="940289"/>
          <a:ext cx="203933" cy="432900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>
    <xdr:from>
      <xdr:col>3</xdr:col>
      <xdr:colOff>936625</xdr:colOff>
      <xdr:row>0</xdr:row>
      <xdr:rowOff>174626</xdr:rowOff>
    </xdr:from>
    <xdr:to>
      <xdr:col>5</xdr:col>
      <xdr:colOff>976312</xdr:colOff>
      <xdr:row>4</xdr:row>
      <xdr:rowOff>158750</xdr:rowOff>
    </xdr:to>
    <xdr:sp macro="" textlink="">
      <xdr:nvSpPr>
        <xdr:cNvPr id="8" name="Rectángulo redondeado 7"/>
        <xdr:cNvSpPr/>
      </xdr:nvSpPr>
      <xdr:spPr>
        <a:xfrm>
          <a:off x="4032250" y="174626"/>
          <a:ext cx="2230437" cy="746124"/>
        </a:xfrm>
        <a:prstGeom prst="round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>
    <xdr:from>
      <xdr:col>2</xdr:col>
      <xdr:colOff>754672</xdr:colOff>
      <xdr:row>3</xdr:row>
      <xdr:rowOff>63016</xdr:rowOff>
    </xdr:from>
    <xdr:to>
      <xdr:col>3</xdr:col>
      <xdr:colOff>610333</xdr:colOff>
      <xdr:row>5</xdr:row>
      <xdr:rowOff>139214</xdr:rowOff>
    </xdr:to>
    <xdr:sp macro="" textlink="">
      <xdr:nvSpPr>
        <xdr:cNvPr id="2" name="Flecha doblada 1"/>
        <xdr:cNvSpPr/>
      </xdr:nvSpPr>
      <xdr:spPr>
        <a:xfrm rot="16200000" flipH="1" flipV="1">
          <a:off x="5150462" y="554284"/>
          <a:ext cx="457198" cy="617661"/>
        </a:xfrm>
        <a:prstGeom prst="ben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oneCellAnchor>
    <xdr:from>
      <xdr:col>3</xdr:col>
      <xdr:colOff>972038</xdr:colOff>
      <xdr:row>1</xdr:row>
      <xdr:rowOff>18927</xdr:rowOff>
    </xdr:from>
    <xdr:ext cx="2132136" cy="703385"/>
    <xdr:sp macro="" textlink="">
      <xdr:nvSpPr>
        <xdr:cNvPr id="5" name="CuadroTexto 4"/>
        <xdr:cNvSpPr txBox="1"/>
      </xdr:nvSpPr>
      <xdr:spPr>
        <a:xfrm>
          <a:off x="4067663" y="209427"/>
          <a:ext cx="2132136" cy="7033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s-CL" sz="1200"/>
            <a:t>* Este es un valor arbitrario que puede cambiar de acuerdo al distrito agroclimático.</a:t>
          </a:r>
        </a:p>
        <a:p>
          <a:endParaRPr lang="es-CL" sz="1100"/>
        </a:p>
      </xdr:txBody>
    </xdr:sp>
    <xdr:clientData/>
  </xdr:oneCellAnchor>
  <xdr:oneCellAnchor>
    <xdr:from>
      <xdr:col>1</xdr:col>
      <xdr:colOff>476250</xdr:colOff>
      <xdr:row>2</xdr:row>
      <xdr:rowOff>55562</xdr:rowOff>
    </xdr:from>
    <xdr:ext cx="1555750" cy="609013"/>
    <xdr:sp macro="" textlink="">
      <xdr:nvSpPr>
        <xdr:cNvPr id="9" name="CuadroTexto 8"/>
        <xdr:cNvSpPr txBox="1"/>
      </xdr:nvSpPr>
      <xdr:spPr>
        <a:xfrm>
          <a:off x="1238250" y="436562"/>
          <a:ext cx="1555750" cy="609013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CL" sz="1100"/>
            <a:t>Datos ingresados automáticamente del Paso 6</a:t>
          </a:r>
        </a:p>
      </xdr:txBody>
    </xdr:sp>
    <xdr:clientData/>
  </xdr:oneCellAnchor>
  <xdr:twoCellAnchor editAs="oneCell">
    <xdr:from>
      <xdr:col>6</xdr:col>
      <xdr:colOff>651164</xdr:colOff>
      <xdr:row>0</xdr:row>
      <xdr:rowOff>152400</xdr:rowOff>
    </xdr:from>
    <xdr:to>
      <xdr:col>12</xdr:col>
      <xdr:colOff>339437</xdr:colOff>
      <xdr:row>11</xdr:row>
      <xdr:rowOff>92906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639" t="26603" r="27113" b="25378"/>
        <a:stretch/>
      </xdr:blipFill>
      <xdr:spPr>
        <a:xfrm>
          <a:off x="7668491" y="152400"/>
          <a:ext cx="4384963" cy="2676779"/>
        </a:xfrm>
        <a:prstGeom prst="rect">
          <a:avLst/>
        </a:prstGeom>
      </xdr:spPr>
    </xdr:pic>
    <xdr:clientData/>
  </xdr:twoCellAnchor>
  <xdr:twoCellAnchor editAs="oneCell">
    <xdr:from>
      <xdr:col>6</xdr:col>
      <xdr:colOff>498764</xdr:colOff>
      <xdr:row>12</xdr:row>
      <xdr:rowOff>138546</xdr:rowOff>
    </xdr:from>
    <xdr:to>
      <xdr:col>12</xdr:col>
      <xdr:colOff>533401</xdr:colOff>
      <xdr:row>51</xdr:row>
      <xdr:rowOff>96983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7617" t="12258" r="36508" b="19586"/>
        <a:stretch/>
      </xdr:blipFill>
      <xdr:spPr>
        <a:xfrm>
          <a:off x="7516091" y="3054928"/>
          <a:ext cx="4731327" cy="7010400"/>
        </a:xfrm>
        <a:prstGeom prst="rect">
          <a:avLst/>
        </a:prstGeom>
      </xdr:spPr>
    </xdr:pic>
    <xdr:clientData/>
  </xdr:twoCellAnchor>
  <xdr:oneCellAnchor>
    <xdr:from>
      <xdr:col>1</xdr:col>
      <xdr:colOff>166255</xdr:colOff>
      <xdr:row>22</xdr:row>
      <xdr:rowOff>159327</xdr:rowOff>
    </xdr:from>
    <xdr:ext cx="4675908" cy="609013"/>
    <xdr:sp macro="" textlink="">
      <xdr:nvSpPr>
        <xdr:cNvPr id="10" name="CuadroTexto 9"/>
        <xdr:cNvSpPr txBox="1"/>
      </xdr:nvSpPr>
      <xdr:spPr>
        <a:xfrm>
          <a:off x="949037" y="4904509"/>
          <a:ext cx="4675908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* Este es un valor arbitrario estimado en base a la condición  que se encuentra cada formación vegetal, a las características climáticas del período de crecimiento y juicio de experto.</a:t>
          </a:r>
        </a:p>
      </xdr:txBody>
    </xdr:sp>
    <xdr:clientData/>
  </xdr:oneCellAnchor>
  <xdr:twoCellAnchor editAs="oneCell">
    <xdr:from>
      <xdr:col>0</xdr:col>
      <xdr:colOff>138545</xdr:colOff>
      <xdr:row>0</xdr:row>
      <xdr:rowOff>83127</xdr:rowOff>
    </xdr:from>
    <xdr:to>
      <xdr:col>1</xdr:col>
      <xdr:colOff>270856</xdr:colOff>
      <xdr:row>5</xdr:row>
      <xdr:rowOff>177503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45" y="83127"/>
          <a:ext cx="617220" cy="9949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114300</xdr:colOff>
      <xdr:row>1</xdr:row>
      <xdr:rowOff>19050</xdr:rowOff>
    </xdr:from>
    <xdr:to>
      <xdr:col>16</xdr:col>
      <xdr:colOff>723899</xdr:colOff>
      <xdr:row>5</xdr:row>
      <xdr:rowOff>0</xdr:rowOff>
    </xdr:to>
    <xdr:sp macro="" textlink="">
      <xdr:nvSpPr>
        <xdr:cNvPr id="22" name="Rectángulo redondeado 21"/>
        <xdr:cNvSpPr/>
      </xdr:nvSpPr>
      <xdr:spPr>
        <a:xfrm>
          <a:off x="9144000" y="2114550"/>
          <a:ext cx="4419599" cy="742950"/>
        </a:xfrm>
        <a:prstGeom prst="round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>
    <xdr:from>
      <xdr:col>11</xdr:col>
      <xdr:colOff>57150</xdr:colOff>
      <xdr:row>72</xdr:row>
      <xdr:rowOff>66675</xdr:rowOff>
    </xdr:from>
    <xdr:to>
      <xdr:col>16</xdr:col>
      <xdr:colOff>628650</xdr:colOff>
      <xdr:row>83</xdr:row>
      <xdr:rowOff>42863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95250</xdr:colOff>
      <xdr:row>6</xdr:row>
      <xdr:rowOff>157162</xdr:rowOff>
    </xdr:from>
    <xdr:to>
      <xdr:col>16</xdr:col>
      <xdr:colOff>657225</xdr:colOff>
      <xdr:row>18</xdr:row>
      <xdr:rowOff>171449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104775</xdr:colOff>
      <xdr:row>19</xdr:row>
      <xdr:rowOff>4761</xdr:rowOff>
    </xdr:from>
    <xdr:to>
      <xdr:col>16</xdr:col>
      <xdr:colOff>695324</xdr:colOff>
      <xdr:row>33</xdr:row>
      <xdr:rowOff>19049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85725</xdr:colOff>
      <xdr:row>33</xdr:row>
      <xdr:rowOff>109537</xdr:rowOff>
    </xdr:from>
    <xdr:to>
      <xdr:col>16</xdr:col>
      <xdr:colOff>666750</xdr:colOff>
      <xdr:row>44</xdr:row>
      <xdr:rowOff>166687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85725</xdr:colOff>
      <xdr:row>44</xdr:row>
      <xdr:rowOff>185737</xdr:rowOff>
    </xdr:from>
    <xdr:to>
      <xdr:col>16</xdr:col>
      <xdr:colOff>685800</xdr:colOff>
      <xdr:row>58</xdr:row>
      <xdr:rowOff>100012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409576</xdr:colOff>
      <xdr:row>9</xdr:row>
      <xdr:rowOff>57150</xdr:rowOff>
    </xdr:from>
    <xdr:to>
      <xdr:col>8</xdr:col>
      <xdr:colOff>628650</xdr:colOff>
      <xdr:row>13</xdr:row>
      <xdr:rowOff>133350</xdr:rowOff>
    </xdr:to>
    <xdr:sp macro="" textlink="">
      <xdr:nvSpPr>
        <xdr:cNvPr id="5" name="Flecha abajo 4"/>
        <xdr:cNvSpPr/>
      </xdr:nvSpPr>
      <xdr:spPr>
        <a:xfrm>
          <a:off x="6867526" y="3676650"/>
          <a:ext cx="219074" cy="838200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>
    <xdr:from>
      <xdr:col>3</xdr:col>
      <xdr:colOff>333375</xdr:colOff>
      <xdr:row>12</xdr:row>
      <xdr:rowOff>9524</xdr:rowOff>
    </xdr:from>
    <xdr:to>
      <xdr:col>3</xdr:col>
      <xdr:colOff>571500</xdr:colOff>
      <xdr:row>14</xdr:row>
      <xdr:rowOff>257175</xdr:rowOff>
    </xdr:to>
    <xdr:sp macro="" textlink="">
      <xdr:nvSpPr>
        <xdr:cNvPr id="16" name="Flecha abajo 15"/>
        <xdr:cNvSpPr/>
      </xdr:nvSpPr>
      <xdr:spPr>
        <a:xfrm>
          <a:off x="2990850" y="4200524"/>
          <a:ext cx="238125" cy="628651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oneCellAnchor>
    <xdr:from>
      <xdr:col>0</xdr:col>
      <xdr:colOff>1</xdr:colOff>
      <xdr:row>12</xdr:row>
      <xdr:rowOff>38100</xdr:rowOff>
    </xdr:from>
    <xdr:ext cx="1181100" cy="2503506"/>
    <xdr:sp macro="" textlink="">
      <xdr:nvSpPr>
        <xdr:cNvPr id="6" name="CuadroTexto 5"/>
        <xdr:cNvSpPr txBox="1"/>
      </xdr:nvSpPr>
      <xdr:spPr>
        <a:xfrm>
          <a:off x="1" y="2324100"/>
          <a:ext cx="1181100" cy="2503506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CL" sz="1100"/>
            <a:t>El r</a:t>
          </a:r>
          <a:r>
            <a:rPr lang="es-CL" sz="1100" baseline="30000"/>
            <a:t>2</a:t>
          </a:r>
          <a:r>
            <a:rPr lang="es-CL" sz="1100"/>
            <a:t> (coeficiente de determinación) es una medida que mida la bondad del ajuste realizado y que permita decidir si el ajuste lineal es suficiente o se deben buscar modelos alternativos. </a:t>
          </a:r>
        </a:p>
      </xdr:txBody>
    </xdr:sp>
    <xdr:clientData/>
  </xdr:oneCellAnchor>
  <xdr:oneCellAnchor>
    <xdr:from>
      <xdr:col>0</xdr:col>
      <xdr:colOff>0</xdr:colOff>
      <xdr:row>25</xdr:row>
      <xdr:rowOff>47625</xdr:rowOff>
    </xdr:from>
    <xdr:ext cx="1257300" cy="2331279"/>
    <xdr:sp macro="" textlink="">
      <xdr:nvSpPr>
        <xdr:cNvPr id="7" name="CuadroTexto 6"/>
        <xdr:cNvSpPr txBox="1"/>
      </xdr:nvSpPr>
      <xdr:spPr>
        <a:xfrm>
          <a:off x="0" y="5238750"/>
          <a:ext cx="1257300" cy="2331279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CL" sz="1100"/>
            <a:t>El pronóstico</a:t>
          </a:r>
          <a:r>
            <a:rPr lang="es-CL" sz="1100" baseline="0"/>
            <a:t> nos entrega los  KgMS/ha para la condición promedio de la vegetación obtenida en el Paso 4 que corresponde a la estimación de la frecuencia del coirón e intercoirón/pasto</a:t>
          </a:r>
          <a:endParaRPr lang="es-CL" sz="1100"/>
        </a:p>
      </xdr:txBody>
    </xdr:sp>
    <xdr:clientData/>
  </xdr:oneCellAnchor>
  <xdr:oneCellAnchor>
    <xdr:from>
      <xdr:col>6</xdr:col>
      <xdr:colOff>447674</xdr:colOff>
      <xdr:row>11</xdr:row>
      <xdr:rowOff>9525</xdr:rowOff>
    </xdr:from>
    <xdr:ext cx="1552575" cy="436786"/>
    <xdr:sp macro="" textlink="">
      <xdr:nvSpPr>
        <xdr:cNvPr id="8" name="CuadroTexto 7"/>
        <xdr:cNvSpPr txBox="1"/>
      </xdr:nvSpPr>
      <xdr:spPr>
        <a:xfrm>
          <a:off x="5181599" y="4010025"/>
          <a:ext cx="1552575" cy="436786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CL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Eje X (Abscisas)</a:t>
          </a:r>
          <a:r>
            <a:rPr lang="es-CL"/>
            <a:t> </a:t>
          </a:r>
          <a:r>
            <a:rPr lang="es-CL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Variable Independiente </a:t>
          </a:r>
          <a:r>
            <a:rPr lang="es-CL"/>
            <a:t> </a:t>
          </a:r>
          <a:endParaRPr lang="es-CL" sz="1100"/>
        </a:p>
      </xdr:txBody>
    </xdr:sp>
    <xdr:clientData/>
  </xdr:oneCellAnchor>
  <xdr:oneCellAnchor>
    <xdr:from>
      <xdr:col>8</xdr:col>
      <xdr:colOff>704850</xdr:colOff>
      <xdr:row>10</xdr:row>
      <xdr:rowOff>104775</xdr:rowOff>
    </xdr:from>
    <xdr:ext cx="1400175" cy="609013"/>
    <xdr:sp macro="" textlink="">
      <xdr:nvSpPr>
        <xdr:cNvPr id="9" name="CuadroTexto 8"/>
        <xdr:cNvSpPr txBox="1"/>
      </xdr:nvSpPr>
      <xdr:spPr>
        <a:xfrm>
          <a:off x="7162800" y="2009775"/>
          <a:ext cx="1400175" cy="609013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CL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Eje Y (Ordenadas)</a:t>
          </a:r>
          <a:r>
            <a:rPr lang="es-CL"/>
            <a:t> </a:t>
          </a:r>
          <a:r>
            <a:rPr lang="es-CL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Variable dependiente </a:t>
          </a:r>
          <a:r>
            <a:rPr lang="es-CL"/>
            <a:t> </a:t>
          </a:r>
          <a:endParaRPr lang="es-CL" sz="1100"/>
        </a:p>
      </xdr:txBody>
    </xdr:sp>
    <xdr:clientData/>
  </xdr:oneCellAnchor>
  <xdr:oneCellAnchor>
    <xdr:from>
      <xdr:col>11</xdr:col>
      <xdr:colOff>276226</xdr:colOff>
      <xdr:row>1</xdr:row>
      <xdr:rowOff>57150</xdr:rowOff>
    </xdr:from>
    <xdr:ext cx="4171950" cy="609013"/>
    <xdr:sp macro="" textlink="">
      <xdr:nvSpPr>
        <xdr:cNvPr id="13" name="CuadroTexto 12"/>
        <xdr:cNvSpPr txBox="1"/>
      </xdr:nvSpPr>
      <xdr:spPr>
        <a:xfrm>
          <a:off x="9305926" y="2152650"/>
          <a:ext cx="4171950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CL" sz="1100"/>
            <a:t>Seleccionar</a:t>
          </a:r>
          <a:r>
            <a:rPr lang="es-CL" sz="1100" baseline="0"/>
            <a:t> las variables X e Y, e i</a:t>
          </a:r>
          <a:r>
            <a:rPr lang="es-CL" sz="1100"/>
            <a:t>r</a:t>
          </a:r>
          <a:r>
            <a:rPr lang="es-CL" sz="1100" baseline="0"/>
            <a:t> al menú Insertar de la planilla Excel y seleccionar insertar gráfico de dispersión, diseño de gráfico y seleccionar el diseño 9 este le entregará una ecuación y el R</a:t>
          </a:r>
          <a:r>
            <a:rPr lang="es-CL" sz="1100" baseline="30000"/>
            <a:t>2</a:t>
          </a:r>
        </a:p>
      </xdr:txBody>
    </xdr:sp>
    <xdr:clientData/>
  </xdr:oneCellAnchor>
  <xdr:twoCellAnchor>
    <xdr:from>
      <xdr:col>11</xdr:col>
      <xdr:colOff>57150</xdr:colOff>
      <xdr:row>58</xdr:row>
      <xdr:rowOff>157162</xdr:rowOff>
    </xdr:from>
    <xdr:to>
      <xdr:col>16</xdr:col>
      <xdr:colOff>704850</xdr:colOff>
      <xdr:row>70</xdr:row>
      <xdr:rowOff>185737</xdr:rowOff>
    </xdr:to>
    <xdr:graphicFrame macro="">
      <xdr:nvGraphicFramePr>
        <xdr:cNvPr id="25" name="Gráfico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7</xdr:col>
      <xdr:colOff>276225</xdr:colOff>
      <xdr:row>8</xdr:row>
      <xdr:rowOff>38100</xdr:rowOff>
    </xdr:from>
    <xdr:ext cx="2836995" cy="264560"/>
    <xdr:sp macro="" textlink="">
      <xdr:nvSpPr>
        <xdr:cNvPr id="18" name="CuadroTexto 17"/>
        <xdr:cNvSpPr txBox="1"/>
      </xdr:nvSpPr>
      <xdr:spPr>
        <a:xfrm>
          <a:off x="5686425" y="1562100"/>
          <a:ext cx="2836995" cy="264560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L" sz="1100"/>
            <a:t>Datos ingresados automáticamente del Paso 5</a:t>
          </a:r>
        </a:p>
      </xdr:txBody>
    </xdr:sp>
    <xdr:clientData/>
  </xdr:oneCellAnchor>
  <xdr:oneCellAnchor>
    <xdr:from>
      <xdr:col>2</xdr:col>
      <xdr:colOff>314325</xdr:colOff>
      <xdr:row>10</xdr:row>
      <xdr:rowOff>85725</xdr:rowOff>
    </xdr:from>
    <xdr:ext cx="2849434" cy="264560"/>
    <xdr:sp macro="" textlink="">
      <xdr:nvSpPr>
        <xdr:cNvPr id="19" name="CuadroTexto 18"/>
        <xdr:cNvSpPr txBox="1"/>
      </xdr:nvSpPr>
      <xdr:spPr>
        <a:xfrm>
          <a:off x="1838325" y="1990725"/>
          <a:ext cx="2849434" cy="264560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L" sz="1100"/>
            <a:t>Datos ingresados automáticamente del Paso 4</a:t>
          </a:r>
        </a:p>
      </xdr:txBody>
    </xdr:sp>
    <xdr:clientData/>
  </xdr:oneCellAnchor>
  <xdr:twoCellAnchor>
    <xdr:from>
      <xdr:col>11</xdr:col>
      <xdr:colOff>53340</xdr:colOff>
      <xdr:row>84</xdr:row>
      <xdr:rowOff>133350</xdr:rowOff>
    </xdr:from>
    <xdr:to>
      <xdr:col>16</xdr:col>
      <xdr:colOff>487680</xdr:colOff>
      <xdr:row>96</xdr:row>
      <xdr:rowOff>91440</xdr:rowOff>
    </xdr:to>
    <xdr:graphicFrame macro="">
      <xdr:nvGraphicFramePr>
        <xdr:cNvPr id="12" name="Gráfico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236220</xdr:colOff>
      <xdr:row>6</xdr:row>
      <xdr:rowOff>15240</xdr:rowOff>
    </xdr:from>
    <xdr:to>
      <xdr:col>1</xdr:col>
      <xdr:colOff>60960</xdr:colOff>
      <xdr:row>11</xdr:row>
      <xdr:rowOff>95761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" y="1112520"/>
          <a:ext cx="617220" cy="9949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438150</xdr:colOff>
      <xdr:row>3</xdr:row>
      <xdr:rowOff>123831</xdr:rowOff>
    </xdr:from>
    <xdr:to>
      <xdr:col>5</xdr:col>
      <xdr:colOff>923925</xdr:colOff>
      <xdr:row>5</xdr:row>
      <xdr:rowOff>38109</xdr:rowOff>
    </xdr:to>
    <xdr:sp macro="" textlink="">
      <xdr:nvSpPr>
        <xdr:cNvPr id="10" name="Flecha doblada 9"/>
        <xdr:cNvSpPr/>
      </xdr:nvSpPr>
      <xdr:spPr>
        <a:xfrm rot="5400000">
          <a:off x="4381499" y="600082"/>
          <a:ext cx="295278" cy="485775"/>
        </a:xfrm>
        <a:prstGeom prst="ben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523874</xdr:colOff>
      <xdr:row>1</xdr:row>
      <xdr:rowOff>133353</xdr:rowOff>
    </xdr:from>
    <xdr:to>
      <xdr:col>6</xdr:col>
      <xdr:colOff>857252</xdr:colOff>
      <xdr:row>5</xdr:row>
      <xdr:rowOff>5</xdr:rowOff>
    </xdr:to>
    <xdr:sp macro="" textlink="">
      <xdr:nvSpPr>
        <xdr:cNvPr id="13" name="Flecha doblada 12"/>
        <xdr:cNvSpPr/>
      </xdr:nvSpPr>
      <xdr:spPr>
        <a:xfrm rot="5400000">
          <a:off x="4948237" y="471490"/>
          <a:ext cx="628652" cy="333378"/>
        </a:xfrm>
        <a:prstGeom prst="ben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oneCellAnchor>
    <xdr:from>
      <xdr:col>5</xdr:col>
      <xdr:colOff>76200</xdr:colOff>
      <xdr:row>0</xdr:row>
      <xdr:rowOff>180975</xdr:rowOff>
    </xdr:from>
    <xdr:ext cx="2193357" cy="264560"/>
    <xdr:sp macro="" textlink="">
      <xdr:nvSpPr>
        <xdr:cNvPr id="2" name="CuadroTexto 1"/>
        <xdr:cNvSpPr txBox="1"/>
      </xdr:nvSpPr>
      <xdr:spPr>
        <a:xfrm>
          <a:off x="3924300" y="180975"/>
          <a:ext cx="2193357" cy="26456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L" sz="1100"/>
            <a:t>Datos estimados automáticamente</a:t>
          </a:r>
        </a:p>
      </xdr:txBody>
    </xdr:sp>
    <xdr:clientData/>
  </xdr:oneCellAnchor>
  <xdr:oneCellAnchor>
    <xdr:from>
      <xdr:col>3</xdr:col>
      <xdr:colOff>542925</xdr:colOff>
      <xdr:row>3</xdr:row>
      <xdr:rowOff>9525</xdr:rowOff>
    </xdr:from>
    <xdr:ext cx="1620360" cy="311496"/>
    <xdr:sp macro="" textlink="">
      <xdr:nvSpPr>
        <xdr:cNvPr id="8" name="CuadroTexto 7"/>
        <xdr:cNvSpPr txBox="1"/>
      </xdr:nvSpPr>
      <xdr:spPr>
        <a:xfrm>
          <a:off x="3552825" y="581025"/>
          <a:ext cx="1620360" cy="311496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CL" sz="1400"/>
            <a:t>Aquí Ingresar datos</a:t>
          </a:r>
        </a:p>
      </xdr:txBody>
    </xdr:sp>
    <xdr:clientData/>
  </xdr:oneCellAnchor>
  <xdr:twoCellAnchor editAs="oneCell">
    <xdr:from>
      <xdr:col>0</xdr:col>
      <xdr:colOff>121920</xdr:colOff>
      <xdr:row>0</xdr:row>
      <xdr:rowOff>60960</xdr:rowOff>
    </xdr:from>
    <xdr:to>
      <xdr:col>0</xdr:col>
      <xdr:colOff>739140</xdr:colOff>
      <xdr:row>5</xdr:row>
      <xdr:rowOff>141481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60960"/>
          <a:ext cx="617220" cy="9949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3</xdr:row>
      <xdr:rowOff>9525</xdr:rowOff>
    </xdr:from>
    <xdr:to>
      <xdr:col>13</xdr:col>
      <xdr:colOff>438150</xdr:colOff>
      <xdr:row>16</xdr:row>
      <xdr:rowOff>180975</xdr:rowOff>
    </xdr:to>
    <xdr:sp macro="" textlink="">
      <xdr:nvSpPr>
        <xdr:cNvPr id="5" name="Rectángulo redondeado 4"/>
        <xdr:cNvSpPr/>
      </xdr:nvSpPr>
      <xdr:spPr>
        <a:xfrm>
          <a:off x="10458450" y="390525"/>
          <a:ext cx="2486025" cy="4038600"/>
        </a:xfrm>
        <a:prstGeom prst="round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>
    <xdr:from>
      <xdr:col>7</xdr:col>
      <xdr:colOff>390525</xdr:colOff>
      <xdr:row>3</xdr:row>
      <xdr:rowOff>666755</xdr:rowOff>
    </xdr:from>
    <xdr:to>
      <xdr:col>7</xdr:col>
      <xdr:colOff>876300</xdr:colOff>
      <xdr:row>4</xdr:row>
      <xdr:rowOff>142883</xdr:rowOff>
    </xdr:to>
    <xdr:sp macro="" textlink="">
      <xdr:nvSpPr>
        <xdr:cNvPr id="2" name="Flecha doblada 1"/>
        <xdr:cNvSpPr/>
      </xdr:nvSpPr>
      <xdr:spPr>
        <a:xfrm rot="5400000">
          <a:off x="6934199" y="1143006"/>
          <a:ext cx="295278" cy="485775"/>
        </a:xfrm>
        <a:prstGeom prst="ben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oneCellAnchor>
    <xdr:from>
      <xdr:col>10</xdr:col>
      <xdr:colOff>428625</xdr:colOff>
      <xdr:row>3</xdr:row>
      <xdr:rowOff>171449</xdr:rowOff>
    </xdr:from>
    <xdr:ext cx="2200275" cy="3638551"/>
    <xdr:sp macro="" textlink="">
      <xdr:nvSpPr>
        <xdr:cNvPr id="4" name="CuadroTexto 3"/>
        <xdr:cNvSpPr txBox="1"/>
      </xdr:nvSpPr>
      <xdr:spPr>
        <a:xfrm>
          <a:off x="10648950" y="742949"/>
          <a:ext cx="2200275" cy="36385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L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Paso 4.</a:t>
          </a:r>
          <a:r>
            <a:rPr lang="es-CL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Debe ingresar en la planilla los datos de frecuencia para las 5 condiciones de la vegetación halladas por formación vegetal. Al ingresar estos datos existe una fórmula que estima la frecuencia acumulada por condición y su valor promedio. Luego</a:t>
          </a:r>
          <a:r>
            <a:rPr lang="es-CL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CL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automáticamente</a:t>
          </a:r>
          <a:r>
            <a:rPr lang="es-CL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 través de otra  fórmula  se obtiene </a:t>
          </a:r>
          <a:r>
            <a:rPr lang="es-CL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una nota que representa el valor promedio de las condiciones observadas en el campo para el coirón e intercoirón. Esta nota es muy importante en el Paso 5, debido a que representa el valor de </a:t>
          </a:r>
          <a:r>
            <a:rPr lang="es-CL" sz="110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X </a:t>
          </a:r>
          <a:r>
            <a:rPr lang="es-CL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(variable respuesta o explicativa) que se desea pronosticar en la regresión lineal simple (Paso 6). La nota puede fluctuar entre 1 a 5.</a:t>
          </a:r>
        </a:p>
        <a:p>
          <a:endParaRPr lang="es-CL" sz="1100"/>
        </a:p>
      </xdr:txBody>
    </xdr:sp>
    <xdr:clientData/>
  </xdr:oneCellAnchor>
  <xdr:twoCellAnchor>
    <xdr:from>
      <xdr:col>0</xdr:col>
      <xdr:colOff>252412</xdr:colOff>
      <xdr:row>6</xdr:row>
      <xdr:rowOff>171449</xdr:rowOff>
    </xdr:from>
    <xdr:to>
      <xdr:col>3</xdr:col>
      <xdr:colOff>1038225</xdr:colOff>
      <xdr:row>17</xdr:row>
      <xdr:rowOff>142874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247649</xdr:colOff>
      <xdr:row>24</xdr:row>
      <xdr:rowOff>314325</xdr:rowOff>
    </xdr:from>
    <xdr:to>
      <xdr:col>3</xdr:col>
      <xdr:colOff>1038224</xdr:colOff>
      <xdr:row>30</xdr:row>
      <xdr:rowOff>76201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266699</xdr:colOff>
      <xdr:row>30</xdr:row>
      <xdr:rowOff>138112</xdr:rowOff>
    </xdr:from>
    <xdr:to>
      <xdr:col>3</xdr:col>
      <xdr:colOff>1038224</xdr:colOff>
      <xdr:row>41</xdr:row>
      <xdr:rowOff>152400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242887</xdr:colOff>
      <xdr:row>2</xdr:row>
      <xdr:rowOff>185738</xdr:rowOff>
    </xdr:from>
    <xdr:to>
      <xdr:col>3</xdr:col>
      <xdr:colOff>1028700</xdr:colOff>
      <xdr:row>6</xdr:row>
      <xdr:rowOff>114300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209550</xdr:colOff>
      <xdr:row>46</xdr:row>
      <xdr:rowOff>638174</xdr:rowOff>
    </xdr:from>
    <xdr:to>
      <xdr:col>3</xdr:col>
      <xdr:colOff>1057275</xdr:colOff>
      <xdr:row>55</xdr:row>
      <xdr:rowOff>57149</xdr:rowOff>
    </xdr:to>
    <xdr:graphicFrame macro="">
      <xdr:nvGraphicFramePr>
        <xdr:cNvPr id="13" name="Gráfico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228600</xdr:colOff>
      <xdr:row>59</xdr:row>
      <xdr:rowOff>733424</xdr:rowOff>
    </xdr:from>
    <xdr:to>
      <xdr:col>3</xdr:col>
      <xdr:colOff>981075</xdr:colOff>
      <xdr:row>68</xdr:row>
      <xdr:rowOff>66675</xdr:rowOff>
    </xdr:to>
    <xdr:graphicFrame macro="">
      <xdr:nvGraphicFramePr>
        <xdr:cNvPr id="16" name="Gráfico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0</xdr:col>
      <xdr:colOff>647700</xdr:colOff>
      <xdr:row>0</xdr:row>
      <xdr:rowOff>38100</xdr:rowOff>
    </xdr:from>
    <xdr:ext cx="2190750" cy="468077"/>
    <xdr:sp macro="" textlink="">
      <xdr:nvSpPr>
        <xdr:cNvPr id="17" name="CuadroTexto 16"/>
        <xdr:cNvSpPr txBox="1"/>
      </xdr:nvSpPr>
      <xdr:spPr>
        <a:xfrm>
          <a:off x="647700" y="38100"/>
          <a:ext cx="2190750" cy="468077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CL" sz="1200"/>
            <a:t>Una forma sencilla de visualizar la condición de la vegetación</a:t>
          </a:r>
        </a:p>
      </xdr:txBody>
    </xdr:sp>
    <xdr:clientData/>
  </xdr:oneCellAnchor>
  <xdr:oneCellAnchor>
    <xdr:from>
      <xdr:col>8</xdr:col>
      <xdr:colOff>390525</xdr:colOff>
      <xdr:row>3</xdr:row>
      <xdr:rowOff>152400</xdr:rowOff>
    </xdr:from>
    <xdr:ext cx="2193357" cy="264560"/>
    <xdr:sp macro="" textlink="">
      <xdr:nvSpPr>
        <xdr:cNvPr id="18" name="CuadroTexto 17"/>
        <xdr:cNvSpPr txBox="1"/>
      </xdr:nvSpPr>
      <xdr:spPr>
        <a:xfrm>
          <a:off x="8153400" y="533400"/>
          <a:ext cx="2193357" cy="264560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L" sz="1100"/>
            <a:t>Datos estimados automáticamente</a:t>
          </a:r>
        </a:p>
      </xdr:txBody>
    </xdr:sp>
    <xdr:clientData/>
  </xdr:oneCellAnchor>
  <xdr:oneCellAnchor>
    <xdr:from>
      <xdr:col>5</xdr:col>
      <xdr:colOff>1038225</xdr:colOff>
      <xdr:row>3</xdr:row>
      <xdr:rowOff>400050</xdr:rowOff>
    </xdr:from>
    <xdr:ext cx="1457325" cy="530658"/>
    <xdr:sp macro="" textlink="">
      <xdr:nvSpPr>
        <xdr:cNvPr id="19" name="CuadroTexto 18"/>
        <xdr:cNvSpPr txBox="1"/>
      </xdr:nvSpPr>
      <xdr:spPr>
        <a:xfrm>
          <a:off x="5505450" y="971550"/>
          <a:ext cx="1457325" cy="530658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CL" sz="1400"/>
            <a:t>Aquí</a:t>
          </a:r>
          <a:r>
            <a:rPr lang="es-CL" sz="1400" baseline="0"/>
            <a:t> ingresar datos</a:t>
          </a:r>
          <a:endParaRPr lang="es-CL" sz="1400"/>
        </a:p>
      </xdr:txBody>
    </xdr:sp>
    <xdr:clientData/>
  </xdr:oneCellAnchor>
  <xdr:twoCellAnchor>
    <xdr:from>
      <xdr:col>8</xdr:col>
      <xdr:colOff>895350</xdr:colOff>
      <xdr:row>3</xdr:row>
      <xdr:rowOff>561975</xdr:rowOff>
    </xdr:from>
    <xdr:to>
      <xdr:col>9</xdr:col>
      <xdr:colOff>352425</xdr:colOff>
      <xdr:row>3</xdr:row>
      <xdr:rowOff>571500</xdr:rowOff>
    </xdr:to>
    <xdr:cxnSp macro="">
      <xdr:nvCxnSpPr>
        <xdr:cNvPr id="6" name="Conector recto 5"/>
        <xdr:cNvCxnSpPr/>
      </xdr:nvCxnSpPr>
      <xdr:spPr>
        <a:xfrm>
          <a:off x="8658225" y="1133475"/>
          <a:ext cx="1076325" cy="9525"/>
        </a:xfrm>
        <a:prstGeom prst="line">
          <a:avLst/>
        </a:prstGeom>
        <a:ln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352425</xdr:colOff>
      <xdr:row>3</xdr:row>
      <xdr:rowOff>571500</xdr:rowOff>
    </xdr:from>
    <xdr:to>
      <xdr:col>9</xdr:col>
      <xdr:colOff>352425</xdr:colOff>
      <xdr:row>4</xdr:row>
      <xdr:rowOff>19050</xdr:rowOff>
    </xdr:to>
    <xdr:cxnSp macro="">
      <xdr:nvCxnSpPr>
        <xdr:cNvPr id="14" name="Conector recto de flecha 13"/>
        <xdr:cNvCxnSpPr/>
      </xdr:nvCxnSpPr>
      <xdr:spPr>
        <a:xfrm>
          <a:off x="9734550" y="952500"/>
          <a:ext cx="0" cy="266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885825</xdr:colOff>
      <xdr:row>3</xdr:row>
      <xdr:rowOff>571500</xdr:rowOff>
    </xdr:from>
    <xdr:to>
      <xdr:col>8</xdr:col>
      <xdr:colOff>885825</xdr:colOff>
      <xdr:row>4</xdr:row>
      <xdr:rowOff>19050</xdr:rowOff>
    </xdr:to>
    <xdr:cxnSp macro="">
      <xdr:nvCxnSpPr>
        <xdr:cNvPr id="21" name="Conector recto de flecha 20"/>
        <xdr:cNvCxnSpPr/>
      </xdr:nvCxnSpPr>
      <xdr:spPr>
        <a:xfrm>
          <a:off x="8648700" y="1143000"/>
          <a:ext cx="0" cy="266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1485900</xdr:colOff>
      <xdr:row>3</xdr:row>
      <xdr:rowOff>416960</xdr:rowOff>
    </xdr:from>
    <xdr:to>
      <xdr:col>8</xdr:col>
      <xdr:colOff>1487204</xdr:colOff>
      <xdr:row>3</xdr:row>
      <xdr:rowOff>571500</xdr:rowOff>
    </xdr:to>
    <xdr:cxnSp macro="">
      <xdr:nvCxnSpPr>
        <xdr:cNvPr id="23" name="Conector recto 22"/>
        <xdr:cNvCxnSpPr>
          <a:stCxn id="18" idx="2"/>
        </xdr:cNvCxnSpPr>
      </xdr:nvCxnSpPr>
      <xdr:spPr>
        <a:xfrm flipH="1">
          <a:off x="9248775" y="797960"/>
          <a:ext cx="1304" cy="1545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219075</xdr:colOff>
      <xdr:row>24</xdr:row>
      <xdr:rowOff>304805</xdr:rowOff>
    </xdr:from>
    <xdr:to>
      <xdr:col>7</xdr:col>
      <xdr:colOff>704850</xdr:colOff>
      <xdr:row>24</xdr:row>
      <xdr:rowOff>581033</xdr:rowOff>
    </xdr:to>
    <xdr:sp macro="" textlink="">
      <xdr:nvSpPr>
        <xdr:cNvPr id="65" name="Flecha doblada 64"/>
        <xdr:cNvSpPr/>
      </xdr:nvSpPr>
      <xdr:spPr>
        <a:xfrm rot="5400000">
          <a:off x="6772274" y="5695956"/>
          <a:ext cx="276228" cy="485775"/>
        </a:xfrm>
        <a:prstGeom prst="ben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oneCellAnchor>
    <xdr:from>
      <xdr:col>8</xdr:col>
      <xdr:colOff>266700</xdr:colOff>
      <xdr:row>24</xdr:row>
      <xdr:rowOff>66675</xdr:rowOff>
    </xdr:from>
    <xdr:ext cx="2193357" cy="264560"/>
    <xdr:sp macro="" textlink="">
      <xdr:nvSpPr>
        <xdr:cNvPr id="66" name="CuadroTexto 65"/>
        <xdr:cNvSpPr txBox="1"/>
      </xdr:nvSpPr>
      <xdr:spPr>
        <a:xfrm>
          <a:off x="8029575" y="5562600"/>
          <a:ext cx="2193357" cy="264560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L" sz="1100"/>
            <a:t>Datos estimados automáticamente</a:t>
          </a:r>
        </a:p>
      </xdr:txBody>
    </xdr:sp>
    <xdr:clientData/>
  </xdr:oneCellAnchor>
  <xdr:oneCellAnchor>
    <xdr:from>
      <xdr:col>5</xdr:col>
      <xdr:colOff>723900</xdr:colOff>
      <xdr:row>24</xdr:row>
      <xdr:rowOff>57150</xdr:rowOff>
    </xdr:from>
    <xdr:ext cx="1457325" cy="530658"/>
    <xdr:sp macro="" textlink="">
      <xdr:nvSpPr>
        <xdr:cNvPr id="67" name="CuadroTexto 66"/>
        <xdr:cNvSpPr txBox="1"/>
      </xdr:nvSpPr>
      <xdr:spPr>
        <a:xfrm>
          <a:off x="5191125" y="5553075"/>
          <a:ext cx="1457325" cy="530658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CL" sz="1400"/>
            <a:t>Aquí</a:t>
          </a:r>
          <a:r>
            <a:rPr lang="es-CL" sz="1400" baseline="0"/>
            <a:t> ingresar datos</a:t>
          </a:r>
          <a:endParaRPr lang="es-CL" sz="1400"/>
        </a:p>
      </xdr:txBody>
    </xdr:sp>
    <xdr:clientData/>
  </xdr:oneCellAnchor>
  <xdr:twoCellAnchor>
    <xdr:from>
      <xdr:col>8</xdr:col>
      <xdr:colOff>1362075</xdr:colOff>
      <xdr:row>24</xdr:row>
      <xdr:rowOff>102635</xdr:rowOff>
    </xdr:from>
    <xdr:to>
      <xdr:col>8</xdr:col>
      <xdr:colOff>1363379</xdr:colOff>
      <xdr:row>24</xdr:row>
      <xdr:rowOff>104775</xdr:rowOff>
    </xdr:to>
    <xdr:cxnSp macro="">
      <xdr:nvCxnSpPr>
        <xdr:cNvPr id="71" name="Conector recto 70"/>
        <xdr:cNvCxnSpPr>
          <a:stCxn id="66" idx="2"/>
        </xdr:cNvCxnSpPr>
      </xdr:nvCxnSpPr>
      <xdr:spPr>
        <a:xfrm flipH="1">
          <a:off x="9124950" y="5598560"/>
          <a:ext cx="1304" cy="21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1485900</xdr:colOff>
      <xdr:row>47</xdr:row>
      <xdr:rowOff>416960</xdr:rowOff>
    </xdr:from>
    <xdr:to>
      <xdr:col>8</xdr:col>
      <xdr:colOff>1487204</xdr:colOff>
      <xdr:row>47</xdr:row>
      <xdr:rowOff>571500</xdr:rowOff>
    </xdr:to>
    <xdr:cxnSp macro="">
      <xdr:nvCxnSpPr>
        <xdr:cNvPr id="85" name="Conector recto 84"/>
        <xdr:cNvCxnSpPr/>
      </xdr:nvCxnSpPr>
      <xdr:spPr>
        <a:xfrm flipH="1">
          <a:off x="9248775" y="797960"/>
          <a:ext cx="1304" cy="1545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1485900</xdr:colOff>
      <xdr:row>60</xdr:row>
      <xdr:rowOff>416960</xdr:rowOff>
    </xdr:from>
    <xdr:to>
      <xdr:col>8</xdr:col>
      <xdr:colOff>1487204</xdr:colOff>
      <xdr:row>60</xdr:row>
      <xdr:rowOff>571500</xdr:rowOff>
    </xdr:to>
    <xdr:cxnSp macro="">
      <xdr:nvCxnSpPr>
        <xdr:cNvPr id="92" name="Conector recto 91"/>
        <xdr:cNvCxnSpPr/>
      </xdr:nvCxnSpPr>
      <xdr:spPr>
        <a:xfrm flipH="1">
          <a:off x="9248775" y="11037335"/>
          <a:ext cx="1304" cy="1545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857250</xdr:colOff>
      <xdr:row>24</xdr:row>
      <xdr:rowOff>466725</xdr:rowOff>
    </xdr:from>
    <xdr:to>
      <xdr:col>9</xdr:col>
      <xdr:colOff>333375</xdr:colOff>
      <xdr:row>24</xdr:row>
      <xdr:rowOff>468865</xdr:rowOff>
    </xdr:to>
    <xdr:cxnSp macro="">
      <xdr:nvCxnSpPr>
        <xdr:cNvPr id="47" name="Conector recto 46"/>
        <xdr:cNvCxnSpPr/>
      </xdr:nvCxnSpPr>
      <xdr:spPr>
        <a:xfrm>
          <a:off x="8620125" y="5962650"/>
          <a:ext cx="1095375" cy="2140"/>
        </a:xfrm>
        <a:prstGeom prst="line">
          <a:avLst/>
        </a:prstGeom>
        <a:ln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333375</xdr:colOff>
      <xdr:row>24</xdr:row>
      <xdr:rowOff>468865</xdr:rowOff>
    </xdr:from>
    <xdr:to>
      <xdr:col>9</xdr:col>
      <xdr:colOff>333375</xdr:colOff>
      <xdr:row>24</xdr:row>
      <xdr:rowOff>735565</xdr:rowOff>
    </xdr:to>
    <xdr:cxnSp macro="">
      <xdr:nvCxnSpPr>
        <xdr:cNvPr id="48" name="Conector recto de flecha 47"/>
        <xdr:cNvCxnSpPr/>
      </xdr:nvCxnSpPr>
      <xdr:spPr>
        <a:xfrm>
          <a:off x="9715500" y="5964790"/>
          <a:ext cx="0" cy="266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866775</xdr:colOff>
      <xdr:row>24</xdr:row>
      <xdr:rowOff>468865</xdr:rowOff>
    </xdr:from>
    <xdr:to>
      <xdr:col>8</xdr:col>
      <xdr:colOff>866775</xdr:colOff>
      <xdr:row>24</xdr:row>
      <xdr:rowOff>735565</xdr:rowOff>
    </xdr:to>
    <xdr:cxnSp macro="">
      <xdr:nvCxnSpPr>
        <xdr:cNvPr id="49" name="Conector recto de flecha 48"/>
        <xdr:cNvCxnSpPr/>
      </xdr:nvCxnSpPr>
      <xdr:spPr>
        <a:xfrm>
          <a:off x="8629650" y="5964790"/>
          <a:ext cx="0" cy="266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1466850</xdr:colOff>
      <xdr:row>24</xdr:row>
      <xdr:rowOff>314325</xdr:rowOff>
    </xdr:from>
    <xdr:to>
      <xdr:col>8</xdr:col>
      <xdr:colOff>1468154</xdr:colOff>
      <xdr:row>24</xdr:row>
      <xdr:rowOff>468865</xdr:rowOff>
    </xdr:to>
    <xdr:cxnSp macro="">
      <xdr:nvCxnSpPr>
        <xdr:cNvPr id="50" name="Conector recto 49"/>
        <xdr:cNvCxnSpPr/>
      </xdr:nvCxnSpPr>
      <xdr:spPr>
        <a:xfrm flipH="1">
          <a:off x="9229725" y="5810250"/>
          <a:ext cx="1304" cy="1545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952500</xdr:colOff>
      <xdr:row>46</xdr:row>
      <xdr:rowOff>352425</xdr:rowOff>
    </xdr:from>
    <xdr:to>
      <xdr:col>9</xdr:col>
      <xdr:colOff>428625</xdr:colOff>
      <xdr:row>46</xdr:row>
      <xdr:rowOff>354565</xdr:rowOff>
    </xdr:to>
    <xdr:cxnSp macro="">
      <xdr:nvCxnSpPr>
        <xdr:cNvPr id="54" name="Conector recto 53"/>
        <xdr:cNvCxnSpPr/>
      </xdr:nvCxnSpPr>
      <xdr:spPr>
        <a:xfrm>
          <a:off x="8715375" y="11353800"/>
          <a:ext cx="1095375" cy="2140"/>
        </a:xfrm>
        <a:prstGeom prst="line">
          <a:avLst/>
        </a:prstGeom>
        <a:ln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428625</xdr:colOff>
      <xdr:row>46</xdr:row>
      <xdr:rowOff>354565</xdr:rowOff>
    </xdr:from>
    <xdr:to>
      <xdr:col>9</xdr:col>
      <xdr:colOff>428625</xdr:colOff>
      <xdr:row>46</xdr:row>
      <xdr:rowOff>621265</xdr:rowOff>
    </xdr:to>
    <xdr:cxnSp macro="">
      <xdr:nvCxnSpPr>
        <xdr:cNvPr id="55" name="Conector recto de flecha 54"/>
        <xdr:cNvCxnSpPr/>
      </xdr:nvCxnSpPr>
      <xdr:spPr>
        <a:xfrm>
          <a:off x="9810750" y="11355940"/>
          <a:ext cx="0" cy="266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962025</xdr:colOff>
      <xdr:row>46</xdr:row>
      <xdr:rowOff>354565</xdr:rowOff>
    </xdr:from>
    <xdr:to>
      <xdr:col>8</xdr:col>
      <xdr:colOff>962025</xdr:colOff>
      <xdr:row>46</xdr:row>
      <xdr:rowOff>621265</xdr:rowOff>
    </xdr:to>
    <xdr:cxnSp macro="">
      <xdr:nvCxnSpPr>
        <xdr:cNvPr id="56" name="Conector recto de flecha 55"/>
        <xdr:cNvCxnSpPr/>
      </xdr:nvCxnSpPr>
      <xdr:spPr>
        <a:xfrm>
          <a:off x="8724900" y="11355940"/>
          <a:ext cx="0" cy="266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1562100</xdr:colOff>
      <xdr:row>46</xdr:row>
      <xdr:rowOff>200025</xdr:rowOff>
    </xdr:from>
    <xdr:to>
      <xdr:col>8</xdr:col>
      <xdr:colOff>1563404</xdr:colOff>
      <xdr:row>46</xdr:row>
      <xdr:rowOff>354565</xdr:rowOff>
    </xdr:to>
    <xdr:cxnSp macro="">
      <xdr:nvCxnSpPr>
        <xdr:cNvPr id="57" name="Conector recto 56"/>
        <xdr:cNvCxnSpPr/>
      </xdr:nvCxnSpPr>
      <xdr:spPr>
        <a:xfrm flipH="1">
          <a:off x="9324975" y="11201400"/>
          <a:ext cx="1304" cy="1545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1047750</xdr:colOff>
      <xdr:row>59</xdr:row>
      <xdr:rowOff>447675</xdr:rowOff>
    </xdr:from>
    <xdr:to>
      <xdr:col>9</xdr:col>
      <xdr:colOff>523875</xdr:colOff>
      <xdr:row>59</xdr:row>
      <xdr:rowOff>449815</xdr:rowOff>
    </xdr:to>
    <xdr:cxnSp macro="">
      <xdr:nvCxnSpPr>
        <xdr:cNvPr id="58" name="Conector recto 57"/>
        <xdr:cNvCxnSpPr/>
      </xdr:nvCxnSpPr>
      <xdr:spPr>
        <a:xfrm>
          <a:off x="8810625" y="15163800"/>
          <a:ext cx="1095375" cy="2140"/>
        </a:xfrm>
        <a:prstGeom prst="line">
          <a:avLst/>
        </a:prstGeom>
        <a:ln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523875</xdr:colOff>
      <xdr:row>59</xdr:row>
      <xdr:rowOff>449815</xdr:rowOff>
    </xdr:from>
    <xdr:to>
      <xdr:col>9</xdr:col>
      <xdr:colOff>523875</xdr:colOff>
      <xdr:row>59</xdr:row>
      <xdr:rowOff>716515</xdr:rowOff>
    </xdr:to>
    <xdr:cxnSp macro="">
      <xdr:nvCxnSpPr>
        <xdr:cNvPr id="59" name="Conector recto de flecha 58"/>
        <xdr:cNvCxnSpPr/>
      </xdr:nvCxnSpPr>
      <xdr:spPr>
        <a:xfrm>
          <a:off x="9906000" y="15165940"/>
          <a:ext cx="0" cy="266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1057275</xdr:colOff>
      <xdr:row>59</xdr:row>
      <xdr:rowOff>449815</xdr:rowOff>
    </xdr:from>
    <xdr:to>
      <xdr:col>8</xdr:col>
      <xdr:colOff>1057275</xdr:colOff>
      <xdr:row>59</xdr:row>
      <xdr:rowOff>716515</xdr:rowOff>
    </xdr:to>
    <xdr:cxnSp macro="">
      <xdr:nvCxnSpPr>
        <xdr:cNvPr id="60" name="Conector recto de flecha 59"/>
        <xdr:cNvCxnSpPr/>
      </xdr:nvCxnSpPr>
      <xdr:spPr>
        <a:xfrm>
          <a:off x="8820150" y="15165940"/>
          <a:ext cx="0" cy="266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38100</xdr:colOff>
      <xdr:row>59</xdr:row>
      <xdr:rowOff>295275</xdr:rowOff>
    </xdr:from>
    <xdr:to>
      <xdr:col>9</xdr:col>
      <xdr:colOff>39404</xdr:colOff>
      <xdr:row>59</xdr:row>
      <xdr:rowOff>449815</xdr:rowOff>
    </xdr:to>
    <xdr:cxnSp macro="">
      <xdr:nvCxnSpPr>
        <xdr:cNvPr id="61" name="Conector recto 60"/>
        <xdr:cNvCxnSpPr/>
      </xdr:nvCxnSpPr>
      <xdr:spPr>
        <a:xfrm flipH="1">
          <a:off x="9420225" y="15011400"/>
          <a:ext cx="1304" cy="1545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476250</xdr:colOff>
      <xdr:row>45</xdr:row>
      <xdr:rowOff>114300</xdr:rowOff>
    </xdr:from>
    <xdr:ext cx="2193357" cy="264560"/>
    <xdr:sp macro="" textlink="">
      <xdr:nvSpPr>
        <xdr:cNvPr id="62" name="CuadroTexto 61"/>
        <xdr:cNvSpPr txBox="1"/>
      </xdr:nvSpPr>
      <xdr:spPr>
        <a:xfrm>
          <a:off x="8239125" y="10925175"/>
          <a:ext cx="2193357" cy="264560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L" sz="1100"/>
            <a:t>Datos estimados automáticamente</a:t>
          </a:r>
        </a:p>
      </xdr:txBody>
    </xdr:sp>
    <xdr:clientData/>
  </xdr:oneCellAnchor>
  <xdr:oneCellAnchor>
    <xdr:from>
      <xdr:col>8</xdr:col>
      <xdr:colOff>571500</xdr:colOff>
      <xdr:row>59</xdr:row>
      <xdr:rowOff>9525</xdr:rowOff>
    </xdr:from>
    <xdr:ext cx="2193357" cy="264560"/>
    <xdr:sp macro="" textlink="">
      <xdr:nvSpPr>
        <xdr:cNvPr id="63" name="CuadroTexto 62"/>
        <xdr:cNvSpPr txBox="1"/>
      </xdr:nvSpPr>
      <xdr:spPr>
        <a:xfrm>
          <a:off x="8334375" y="14725650"/>
          <a:ext cx="2193357" cy="264560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L" sz="1100"/>
            <a:t>Datos estimados automáticamente</a:t>
          </a:r>
        </a:p>
      </xdr:txBody>
    </xdr:sp>
    <xdr:clientData/>
  </xdr:oneCellAnchor>
  <xdr:twoCellAnchor>
    <xdr:from>
      <xdr:col>7</xdr:col>
      <xdr:colOff>257175</xdr:colOff>
      <xdr:row>46</xdr:row>
      <xdr:rowOff>133356</xdr:rowOff>
    </xdr:from>
    <xdr:to>
      <xdr:col>7</xdr:col>
      <xdr:colOff>742950</xdr:colOff>
      <xdr:row>46</xdr:row>
      <xdr:rowOff>409584</xdr:rowOff>
    </xdr:to>
    <xdr:sp macro="" textlink="">
      <xdr:nvSpPr>
        <xdr:cNvPr id="64" name="Flecha doblada 63"/>
        <xdr:cNvSpPr/>
      </xdr:nvSpPr>
      <xdr:spPr>
        <a:xfrm rot="5400000">
          <a:off x="6810374" y="11029957"/>
          <a:ext cx="276228" cy="485775"/>
        </a:xfrm>
        <a:prstGeom prst="ben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oneCellAnchor>
    <xdr:from>
      <xdr:col>5</xdr:col>
      <xdr:colOff>762000</xdr:colOff>
      <xdr:row>45</xdr:row>
      <xdr:rowOff>76201</xdr:rowOff>
    </xdr:from>
    <xdr:ext cx="1457325" cy="530658"/>
    <xdr:sp macro="" textlink="">
      <xdr:nvSpPr>
        <xdr:cNvPr id="72" name="CuadroTexto 71"/>
        <xdr:cNvSpPr txBox="1"/>
      </xdr:nvSpPr>
      <xdr:spPr>
        <a:xfrm>
          <a:off x="5229225" y="10887076"/>
          <a:ext cx="1457325" cy="530658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CL" sz="1400"/>
            <a:t>Aquí</a:t>
          </a:r>
          <a:r>
            <a:rPr lang="es-CL" sz="1400" baseline="0"/>
            <a:t> ingresar datos</a:t>
          </a:r>
          <a:endParaRPr lang="es-CL" sz="1400"/>
        </a:p>
      </xdr:txBody>
    </xdr:sp>
    <xdr:clientData/>
  </xdr:oneCellAnchor>
  <xdr:twoCellAnchor>
    <xdr:from>
      <xdr:col>7</xdr:col>
      <xdr:colOff>190500</xdr:colOff>
      <xdr:row>59</xdr:row>
      <xdr:rowOff>295281</xdr:rowOff>
    </xdr:from>
    <xdr:to>
      <xdr:col>7</xdr:col>
      <xdr:colOff>676275</xdr:colOff>
      <xdr:row>59</xdr:row>
      <xdr:rowOff>571509</xdr:rowOff>
    </xdr:to>
    <xdr:sp macro="" textlink="">
      <xdr:nvSpPr>
        <xdr:cNvPr id="73" name="Flecha doblada 72"/>
        <xdr:cNvSpPr/>
      </xdr:nvSpPr>
      <xdr:spPr>
        <a:xfrm rot="5400000">
          <a:off x="6743699" y="14906632"/>
          <a:ext cx="276228" cy="485775"/>
        </a:xfrm>
        <a:prstGeom prst="ben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oneCellAnchor>
    <xdr:from>
      <xdr:col>5</xdr:col>
      <xdr:colOff>695325</xdr:colOff>
      <xdr:row>59</xdr:row>
      <xdr:rowOff>47626</xdr:rowOff>
    </xdr:from>
    <xdr:ext cx="1457325" cy="530658"/>
    <xdr:sp macro="" textlink="">
      <xdr:nvSpPr>
        <xdr:cNvPr id="74" name="CuadroTexto 73"/>
        <xdr:cNvSpPr txBox="1"/>
      </xdr:nvSpPr>
      <xdr:spPr>
        <a:xfrm>
          <a:off x="5162550" y="14763751"/>
          <a:ext cx="1457325" cy="530658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CL" sz="1400"/>
            <a:t>Aquí</a:t>
          </a:r>
          <a:r>
            <a:rPr lang="es-CL" sz="1400" baseline="0"/>
            <a:t> ingresar datos</a:t>
          </a:r>
          <a:endParaRPr lang="es-CL" sz="1400"/>
        </a:p>
      </xdr:txBody>
    </xdr:sp>
    <xdr:clientData/>
  </xdr:oneCellAnchor>
  <xdr:twoCellAnchor>
    <xdr:from>
      <xdr:col>0</xdr:col>
      <xdr:colOff>228600</xdr:colOff>
      <xdr:row>74</xdr:row>
      <xdr:rowOff>733424</xdr:rowOff>
    </xdr:from>
    <xdr:to>
      <xdr:col>3</xdr:col>
      <xdr:colOff>981075</xdr:colOff>
      <xdr:row>83</xdr:row>
      <xdr:rowOff>66675</xdr:rowOff>
    </xdr:to>
    <xdr:graphicFrame macro="">
      <xdr:nvGraphicFramePr>
        <xdr:cNvPr id="82" name="Gráfico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1485900</xdr:colOff>
      <xdr:row>75</xdr:row>
      <xdr:rowOff>416960</xdr:rowOff>
    </xdr:from>
    <xdr:to>
      <xdr:col>8</xdr:col>
      <xdr:colOff>1487204</xdr:colOff>
      <xdr:row>75</xdr:row>
      <xdr:rowOff>571500</xdr:rowOff>
    </xdr:to>
    <xdr:cxnSp macro="">
      <xdr:nvCxnSpPr>
        <xdr:cNvPr id="83" name="Conector recto 82"/>
        <xdr:cNvCxnSpPr/>
      </xdr:nvCxnSpPr>
      <xdr:spPr>
        <a:xfrm flipH="1">
          <a:off x="9509760" y="14582540"/>
          <a:ext cx="1304" cy="21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523875</xdr:colOff>
      <xdr:row>74</xdr:row>
      <xdr:rowOff>449815</xdr:rowOff>
    </xdr:from>
    <xdr:to>
      <xdr:col>9</xdr:col>
      <xdr:colOff>523875</xdr:colOff>
      <xdr:row>74</xdr:row>
      <xdr:rowOff>716515</xdr:rowOff>
    </xdr:to>
    <xdr:cxnSp macro="">
      <xdr:nvCxnSpPr>
        <xdr:cNvPr id="86" name="Conector recto de flecha 85"/>
        <xdr:cNvCxnSpPr/>
      </xdr:nvCxnSpPr>
      <xdr:spPr>
        <a:xfrm>
          <a:off x="10216515" y="14104855"/>
          <a:ext cx="0" cy="266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1057275</xdr:colOff>
      <xdr:row>74</xdr:row>
      <xdr:rowOff>449815</xdr:rowOff>
    </xdr:from>
    <xdr:to>
      <xdr:col>8</xdr:col>
      <xdr:colOff>1057275</xdr:colOff>
      <xdr:row>74</xdr:row>
      <xdr:rowOff>716515</xdr:rowOff>
    </xdr:to>
    <xdr:cxnSp macro="">
      <xdr:nvCxnSpPr>
        <xdr:cNvPr id="87" name="Conector recto de flecha 86"/>
        <xdr:cNvCxnSpPr/>
      </xdr:nvCxnSpPr>
      <xdr:spPr>
        <a:xfrm>
          <a:off x="9081135" y="14104855"/>
          <a:ext cx="0" cy="266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38100</xdr:colOff>
      <xdr:row>73</xdr:row>
      <xdr:rowOff>295275</xdr:rowOff>
    </xdr:from>
    <xdr:to>
      <xdr:col>10</xdr:col>
      <xdr:colOff>39404</xdr:colOff>
      <xdr:row>73</xdr:row>
      <xdr:rowOff>449815</xdr:rowOff>
    </xdr:to>
    <xdr:cxnSp macro="">
      <xdr:nvCxnSpPr>
        <xdr:cNvPr id="88" name="Conector recto 87"/>
        <xdr:cNvCxnSpPr/>
      </xdr:nvCxnSpPr>
      <xdr:spPr>
        <a:xfrm flipH="1">
          <a:off x="9730740" y="13950315"/>
          <a:ext cx="1304" cy="1545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556260</xdr:colOff>
      <xdr:row>70</xdr:row>
      <xdr:rowOff>78105</xdr:rowOff>
    </xdr:from>
    <xdr:ext cx="2193357" cy="264560"/>
    <xdr:sp macro="" textlink="">
      <xdr:nvSpPr>
        <xdr:cNvPr id="89" name="CuadroTexto 88"/>
        <xdr:cNvSpPr txBox="1"/>
      </xdr:nvSpPr>
      <xdr:spPr>
        <a:xfrm>
          <a:off x="8580120" y="16857345"/>
          <a:ext cx="2193357" cy="264560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L" sz="1100"/>
            <a:t>Datos estimados automáticamente</a:t>
          </a:r>
        </a:p>
      </xdr:txBody>
    </xdr:sp>
    <xdr:clientData/>
  </xdr:oneCellAnchor>
  <xdr:twoCellAnchor>
    <xdr:from>
      <xdr:col>7</xdr:col>
      <xdr:colOff>190500</xdr:colOff>
      <xdr:row>74</xdr:row>
      <xdr:rowOff>295281</xdr:rowOff>
    </xdr:from>
    <xdr:to>
      <xdr:col>7</xdr:col>
      <xdr:colOff>676275</xdr:colOff>
      <xdr:row>74</xdr:row>
      <xdr:rowOff>571509</xdr:rowOff>
    </xdr:to>
    <xdr:sp macro="" textlink="">
      <xdr:nvSpPr>
        <xdr:cNvPr id="90" name="Flecha doblada 89"/>
        <xdr:cNvSpPr/>
      </xdr:nvSpPr>
      <xdr:spPr>
        <a:xfrm rot="5400000">
          <a:off x="6970394" y="13845547"/>
          <a:ext cx="276228" cy="485775"/>
        </a:xfrm>
        <a:prstGeom prst="ben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oneCellAnchor>
    <xdr:from>
      <xdr:col>5</xdr:col>
      <xdr:colOff>702945</xdr:colOff>
      <xdr:row>70</xdr:row>
      <xdr:rowOff>70486</xdr:rowOff>
    </xdr:from>
    <xdr:ext cx="1457325" cy="530658"/>
    <xdr:sp macro="" textlink="">
      <xdr:nvSpPr>
        <xdr:cNvPr id="91" name="CuadroTexto 90"/>
        <xdr:cNvSpPr txBox="1"/>
      </xdr:nvSpPr>
      <xdr:spPr>
        <a:xfrm>
          <a:off x="5328285" y="16849726"/>
          <a:ext cx="1457325" cy="530658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CL" sz="1400"/>
            <a:t>Aquí</a:t>
          </a:r>
          <a:r>
            <a:rPr lang="es-CL" sz="1400" baseline="0"/>
            <a:t> ingresar datos</a:t>
          </a:r>
          <a:endParaRPr lang="es-CL" sz="1400"/>
        </a:p>
      </xdr:txBody>
    </xdr:sp>
    <xdr:clientData/>
  </xdr:oneCellAnchor>
  <xdr:twoCellAnchor editAs="oneCell">
    <xdr:from>
      <xdr:col>7</xdr:col>
      <xdr:colOff>160020</xdr:colOff>
      <xdr:row>72</xdr:row>
      <xdr:rowOff>0</xdr:rowOff>
    </xdr:from>
    <xdr:to>
      <xdr:col>7</xdr:col>
      <xdr:colOff>672128</xdr:colOff>
      <xdr:row>73</xdr:row>
      <xdr:rowOff>115850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35140" y="17145000"/>
          <a:ext cx="512108" cy="298730"/>
        </a:xfrm>
        <a:prstGeom prst="rect">
          <a:avLst/>
        </a:prstGeom>
      </xdr:spPr>
    </xdr:pic>
    <xdr:clientData/>
  </xdr:twoCellAnchor>
  <xdr:twoCellAnchor editAs="oneCell">
    <xdr:from>
      <xdr:col>13</xdr:col>
      <xdr:colOff>487680</xdr:colOff>
      <xdr:row>5</xdr:row>
      <xdr:rowOff>175260</xdr:rowOff>
    </xdr:from>
    <xdr:to>
      <xdr:col>21</xdr:col>
      <xdr:colOff>396240</xdr:colOff>
      <xdr:row>38</xdr:row>
      <xdr:rowOff>68580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3588" t="17409" r="32574" b="18583"/>
        <a:stretch/>
      </xdr:blipFill>
      <xdr:spPr>
        <a:xfrm>
          <a:off x="13807440" y="2270760"/>
          <a:ext cx="6187440" cy="6583680"/>
        </a:xfrm>
        <a:prstGeom prst="rect">
          <a:avLst/>
        </a:prstGeom>
      </xdr:spPr>
    </xdr:pic>
    <xdr:clientData/>
  </xdr:twoCellAnchor>
  <xdr:twoCellAnchor editAs="oneCell">
    <xdr:from>
      <xdr:col>16</xdr:col>
      <xdr:colOff>642259</xdr:colOff>
      <xdr:row>2</xdr:row>
      <xdr:rowOff>37694</xdr:rowOff>
    </xdr:from>
    <xdr:to>
      <xdr:col>17</xdr:col>
      <xdr:colOff>753536</xdr:colOff>
      <xdr:row>4</xdr:row>
      <xdr:rowOff>478972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7688" y="407808"/>
          <a:ext cx="895048" cy="14427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753532</xdr:colOff>
      <xdr:row>17</xdr:row>
      <xdr:rowOff>52918</xdr:rowOff>
    </xdr:from>
    <xdr:to>
      <xdr:col>6</xdr:col>
      <xdr:colOff>330199</xdr:colOff>
      <xdr:row>29</xdr:row>
      <xdr:rowOff>84668</xdr:rowOff>
    </xdr:to>
    <xdr:sp macro="" textlink="">
      <xdr:nvSpPr>
        <xdr:cNvPr id="3" name="Rectángulo redondeado 2"/>
        <xdr:cNvSpPr/>
      </xdr:nvSpPr>
      <xdr:spPr>
        <a:xfrm>
          <a:off x="753532" y="4387851"/>
          <a:ext cx="7399867" cy="2266950"/>
        </a:xfrm>
        <a:prstGeom prst="round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>
    <xdr:from>
      <xdr:col>3</xdr:col>
      <xdr:colOff>400049</xdr:colOff>
      <xdr:row>4</xdr:row>
      <xdr:rowOff>123829</xdr:rowOff>
    </xdr:from>
    <xdr:to>
      <xdr:col>3</xdr:col>
      <xdr:colOff>1123958</xdr:colOff>
      <xdr:row>7</xdr:row>
      <xdr:rowOff>95255</xdr:rowOff>
    </xdr:to>
    <xdr:sp macro="" textlink="">
      <xdr:nvSpPr>
        <xdr:cNvPr id="7" name="Flecha doblada 6"/>
        <xdr:cNvSpPr/>
      </xdr:nvSpPr>
      <xdr:spPr>
        <a:xfrm rot="16200000" flipH="1" flipV="1">
          <a:off x="6005516" y="795337"/>
          <a:ext cx="542926" cy="723909"/>
        </a:xfrm>
        <a:prstGeom prst="ben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428628</xdr:colOff>
      <xdr:row>4</xdr:row>
      <xdr:rowOff>133352</xdr:rowOff>
    </xdr:from>
    <xdr:to>
      <xdr:col>4</xdr:col>
      <xdr:colOff>1066803</xdr:colOff>
      <xdr:row>7</xdr:row>
      <xdr:rowOff>133351</xdr:rowOff>
    </xdr:to>
    <xdr:sp macro="" textlink="">
      <xdr:nvSpPr>
        <xdr:cNvPr id="8" name="Flecha doblada 7"/>
        <xdr:cNvSpPr/>
      </xdr:nvSpPr>
      <xdr:spPr>
        <a:xfrm rot="16200000" flipH="1">
          <a:off x="7729541" y="862014"/>
          <a:ext cx="571499" cy="638175"/>
        </a:xfrm>
        <a:prstGeom prst="bentArrow">
          <a:avLst/>
        </a:prstGeom>
        <a:solidFill>
          <a:schemeClr val="accent2"/>
        </a:solidFill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oneCellAnchor>
    <xdr:from>
      <xdr:col>1</xdr:col>
      <xdr:colOff>155576</xdr:colOff>
      <xdr:row>18</xdr:row>
      <xdr:rowOff>105833</xdr:rowOff>
    </xdr:from>
    <xdr:ext cx="6931024" cy="1814599"/>
    <xdr:sp macro="" textlink="">
      <xdr:nvSpPr>
        <xdr:cNvPr id="2" name="CuadroTexto 1"/>
        <xdr:cNvSpPr txBox="1"/>
      </xdr:nvSpPr>
      <xdr:spPr>
        <a:xfrm>
          <a:off x="951443" y="4627033"/>
          <a:ext cx="6931024" cy="181459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CL" sz="1100"/>
            <a:t>* Para el caso de los Pastos</a:t>
          </a:r>
          <a:r>
            <a:rPr lang="es-CL" sz="1100" baseline="0"/>
            <a:t> cortos y </a:t>
          </a:r>
          <a:r>
            <a:rPr lang="es-CL" sz="1100"/>
            <a:t>las Vegas el componente vegetación, se consideró sólo el intercoirón, para no generar otra clasificación. </a:t>
          </a:r>
        </a:p>
        <a:p>
          <a:endParaRPr lang="es-CL" sz="1100"/>
        </a:p>
        <a:p>
          <a:r>
            <a:rPr lang="es-CL" sz="1100"/>
            <a:t>Para el murtillar</a:t>
          </a:r>
          <a:r>
            <a:rPr lang="es-CL" sz="1100" baseline="0"/>
            <a:t> el componente </a:t>
          </a:r>
          <a:r>
            <a:rPr lang="es-CL" sz="1100" baseline="0">
              <a:solidFill>
                <a:sysClr val="windowText" lastClr="000000"/>
              </a:solidFill>
            </a:rPr>
            <a:t>vegetación</a:t>
          </a:r>
          <a:r>
            <a:rPr lang="es-CL" sz="1100" baseline="0"/>
            <a:t> se consideró sólo el coirón</a:t>
          </a:r>
          <a:r>
            <a:rPr lang="es-CL" sz="1100"/>
            <a:t>. </a:t>
          </a:r>
        </a:p>
        <a:p>
          <a:endParaRPr lang="es-CL" sz="1100"/>
        </a:p>
        <a:p>
          <a:r>
            <a:rPr lang="es-CL" sz="1100"/>
            <a:t>Es importante destacar que en algunos casos es posible encontrar</a:t>
          </a:r>
          <a:r>
            <a:rPr lang="es-CL" sz="1100" baseline="0"/>
            <a:t> </a:t>
          </a:r>
          <a:r>
            <a:rPr lang="es-CL" sz="1100" i="1"/>
            <a:t>Festuca pallescens</a:t>
          </a:r>
          <a:r>
            <a:rPr lang="es-CL" sz="1100"/>
            <a:t> (coirón amargo) en los bordes o dentro de una vega. </a:t>
          </a:r>
        </a:p>
        <a:p>
          <a:endParaRPr lang="es-CL" sz="1100"/>
        </a:p>
        <a:p>
          <a:r>
            <a:rPr lang="es-CL" sz="1100"/>
            <a:t>Lo mismo ocurre con </a:t>
          </a:r>
          <a:r>
            <a:rPr lang="es-CL" sz="1100" i="1"/>
            <a:t>Festuca gracillima </a:t>
          </a:r>
          <a:r>
            <a:rPr lang="es-CL" sz="1100"/>
            <a:t>(coirón), la que puede estar presente en un Pasto corto, pero en ambos casos por lo general tienen una escasa participación</a:t>
          </a:r>
          <a:r>
            <a:rPr lang="es-CL" sz="1100" baseline="0"/>
            <a:t> representada como </a:t>
          </a:r>
          <a:r>
            <a:rPr lang="es-CL" sz="1100"/>
            <a:t>cobertura y frecuencia.</a:t>
          </a:r>
        </a:p>
      </xdr:txBody>
    </xdr:sp>
    <xdr:clientData/>
  </xdr:oneCellAnchor>
  <xdr:twoCellAnchor>
    <xdr:from>
      <xdr:col>5</xdr:col>
      <xdr:colOff>971550</xdr:colOff>
      <xdr:row>12</xdr:row>
      <xdr:rowOff>28575</xdr:rowOff>
    </xdr:from>
    <xdr:to>
      <xdr:col>5</xdr:col>
      <xdr:colOff>1381125</xdr:colOff>
      <xdr:row>12</xdr:row>
      <xdr:rowOff>238125</xdr:rowOff>
    </xdr:to>
    <xdr:sp macro="" textlink="">
      <xdr:nvSpPr>
        <xdr:cNvPr id="11" name="Flecha izquierda 10"/>
        <xdr:cNvSpPr/>
      </xdr:nvSpPr>
      <xdr:spPr>
        <a:xfrm>
          <a:off x="7572375" y="3038475"/>
          <a:ext cx="409575" cy="209550"/>
        </a:xfrm>
        <a:prstGeom prst="lef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oneCellAnchor>
    <xdr:from>
      <xdr:col>4</xdr:col>
      <xdr:colOff>1009651</xdr:colOff>
      <xdr:row>4</xdr:row>
      <xdr:rowOff>57150</xdr:rowOff>
    </xdr:from>
    <xdr:ext cx="2162174" cy="436786"/>
    <xdr:sp macro="" textlink="">
      <xdr:nvSpPr>
        <xdr:cNvPr id="13" name="CuadroTexto 12"/>
        <xdr:cNvSpPr txBox="1"/>
      </xdr:nvSpPr>
      <xdr:spPr>
        <a:xfrm>
          <a:off x="6010276" y="819150"/>
          <a:ext cx="2162174" cy="436786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CL" sz="1100"/>
            <a:t>Datos estimados automáticamente del Paso 1</a:t>
          </a:r>
        </a:p>
      </xdr:txBody>
    </xdr:sp>
    <xdr:clientData/>
  </xdr:oneCellAnchor>
  <xdr:oneCellAnchor>
    <xdr:from>
      <xdr:col>1</xdr:col>
      <xdr:colOff>285750</xdr:colOff>
      <xdr:row>4</xdr:row>
      <xdr:rowOff>38099</xdr:rowOff>
    </xdr:from>
    <xdr:ext cx="2781852" cy="304801"/>
    <xdr:sp macro="" textlink="">
      <xdr:nvSpPr>
        <xdr:cNvPr id="14" name="CuadroTexto 13"/>
        <xdr:cNvSpPr txBox="1"/>
      </xdr:nvSpPr>
      <xdr:spPr>
        <a:xfrm>
          <a:off x="1047750" y="800099"/>
          <a:ext cx="2781852" cy="304801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L" sz="1100"/>
            <a:t>Datos ingresados automáticamente del Paso 2</a:t>
          </a:r>
        </a:p>
      </xdr:txBody>
    </xdr:sp>
    <xdr:clientData/>
  </xdr:oneCellAnchor>
  <xdr:oneCellAnchor>
    <xdr:from>
      <xdr:col>5</xdr:col>
      <xdr:colOff>1257300</xdr:colOff>
      <xdr:row>11</xdr:row>
      <xdr:rowOff>66675</xdr:rowOff>
    </xdr:from>
    <xdr:ext cx="866775" cy="781240"/>
    <xdr:sp macro="" textlink="">
      <xdr:nvSpPr>
        <xdr:cNvPr id="15" name="CuadroTexto 14"/>
        <xdr:cNvSpPr txBox="1"/>
      </xdr:nvSpPr>
      <xdr:spPr>
        <a:xfrm>
          <a:off x="7400925" y="2819400"/>
          <a:ext cx="866775" cy="781240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CL" sz="1100"/>
            <a:t>Estos Datos</a:t>
          </a:r>
          <a:r>
            <a:rPr lang="es-CL" sz="1100" baseline="0"/>
            <a:t>  luego serán usados </a:t>
          </a:r>
        </a:p>
        <a:p>
          <a:r>
            <a:rPr lang="es-CL" sz="1100" baseline="0"/>
            <a:t>en el Paso 8</a:t>
          </a:r>
          <a:endParaRPr lang="es-CL" sz="1100"/>
        </a:p>
      </xdr:txBody>
    </xdr:sp>
    <xdr:clientData/>
  </xdr:oneCellAnchor>
  <xdr:twoCellAnchor editAs="oneCell">
    <xdr:from>
      <xdr:col>0</xdr:col>
      <xdr:colOff>76200</xdr:colOff>
      <xdr:row>0</xdr:row>
      <xdr:rowOff>0</xdr:rowOff>
    </xdr:from>
    <xdr:to>
      <xdr:col>1</xdr:col>
      <xdr:colOff>8466</xdr:colOff>
      <xdr:row>6</xdr:row>
      <xdr:rowOff>56106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728133" cy="11737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9</xdr:row>
      <xdr:rowOff>133350</xdr:rowOff>
    </xdr:from>
    <xdr:to>
      <xdr:col>11</xdr:col>
      <xdr:colOff>409575</xdr:colOff>
      <xdr:row>15</xdr:row>
      <xdr:rowOff>85725</xdr:rowOff>
    </xdr:to>
    <xdr:sp macro="" textlink="">
      <xdr:nvSpPr>
        <xdr:cNvPr id="5" name="Rectángulo redondeado 4"/>
        <xdr:cNvSpPr/>
      </xdr:nvSpPr>
      <xdr:spPr>
        <a:xfrm>
          <a:off x="2752725" y="3562350"/>
          <a:ext cx="3638550" cy="1095375"/>
        </a:xfrm>
        <a:prstGeom prst="round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>
    <xdr:from>
      <xdr:col>2</xdr:col>
      <xdr:colOff>209557</xdr:colOff>
      <xdr:row>9</xdr:row>
      <xdr:rowOff>80959</xdr:rowOff>
    </xdr:from>
    <xdr:to>
      <xdr:col>4</xdr:col>
      <xdr:colOff>38101</xdr:colOff>
      <xdr:row>12</xdr:row>
      <xdr:rowOff>47624</xdr:rowOff>
    </xdr:to>
    <xdr:sp macro="" textlink="">
      <xdr:nvSpPr>
        <xdr:cNvPr id="2" name="Flecha doblada 1"/>
        <xdr:cNvSpPr/>
      </xdr:nvSpPr>
      <xdr:spPr>
        <a:xfrm rot="16200000">
          <a:off x="2102646" y="3398045"/>
          <a:ext cx="538165" cy="761994"/>
        </a:xfrm>
        <a:prstGeom prst="ben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oneCellAnchor>
    <xdr:from>
      <xdr:col>4</xdr:col>
      <xdr:colOff>114301</xdr:colOff>
      <xdr:row>10</xdr:row>
      <xdr:rowOff>57150</xdr:rowOff>
    </xdr:from>
    <xdr:ext cx="3505199" cy="781240"/>
    <xdr:sp macro="" textlink="">
      <xdr:nvSpPr>
        <xdr:cNvPr id="3" name="CuadroTexto 2"/>
        <xdr:cNvSpPr txBox="1"/>
      </xdr:nvSpPr>
      <xdr:spPr>
        <a:xfrm>
          <a:off x="2828926" y="3676650"/>
          <a:ext cx="3505199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L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Paso 2. Debe ingresar en la planilla los resultados de los 100 puntos observados en el transecto botánico de acuerdo a los componentes identificados, para cada formación vegetal.</a:t>
          </a:r>
          <a:endParaRPr lang="es-CL">
            <a:effectLst/>
          </a:endParaRPr>
        </a:p>
      </xdr:txBody>
    </xdr:sp>
    <xdr:clientData/>
  </xdr:oneCellAnchor>
  <xdr:oneCellAnchor>
    <xdr:from>
      <xdr:col>1</xdr:col>
      <xdr:colOff>704849</xdr:colOff>
      <xdr:row>16</xdr:row>
      <xdr:rowOff>38100</xdr:rowOff>
    </xdr:from>
    <xdr:ext cx="5286375" cy="953466"/>
    <xdr:sp macro="" textlink="">
      <xdr:nvSpPr>
        <xdr:cNvPr id="4" name="CuadroTexto 3"/>
        <xdr:cNvSpPr txBox="1"/>
      </xdr:nvSpPr>
      <xdr:spPr>
        <a:xfrm>
          <a:off x="1128182" y="4838700"/>
          <a:ext cx="5286375" cy="953466"/>
        </a:xfrm>
        <a:prstGeom prst="rect">
          <a:avLst/>
        </a:prstGeom>
        <a:solidFill>
          <a:schemeClr val="accent2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CL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 El intercoirón se refiere a cuando el área vegetacional corresponde a un Coironal y/o Mata, en cambio, pasto es cuando el área vegetacional evaluada corresponde a un sector de Vega y Pastos cortos. </a:t>
          </a:r>
        </a:p>
        <a:p>
          <a:endParaRPr lang="es-CL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s-CL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En el caso de los Murtillares, el intercoirón no se toma en cuenta.</a:t>
          </a:r>
          <a:endParaRPr lang="en-US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 editAs="oneCell">
    <xdr:from>
      <xdr:col>13</xdr:col>
      <xdr:colOff>596900</xdr:colOff>
      <xdr:row>1</xdr:row>
      <xdr:rowOff>38100</xdr:rowOff>
    </xdr:from>
    <xdr:to>
      <xdr:col>17</xdr:col>
      <xdr:colOff>499534</xdr:colOff>
      <xdr:row>12</xdr:row>
      <xdr:rowOff>170891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2633" y="368300"/>
          <a:ext cx="5414434" cy="3858124"/>
        </a:xfrm>
        <a:prstGeom prst="rect">
          <a:avLst/>
        </a:prstGeom>
      </xdr:spPr>
    </xdr:pic>
    <xdr:clientData/>
  </xdr:twoCellAnchor>
  <xdr:oneCellAnchor>
    <xdr:from>
      <xdr:col>18</xdr:col>
      <xdr:colOff>217541</xdr:colOff>
      <xdr:row>3</xdr:row>
      <xdr:rowOff>1078998</xdr:rowOff>
    </xdr:from>
    <xdr:ext cx="1374672" cy="405432"/>
    <xdr:sp macro="" textlink="">
      <xdr:nvSpPr>
        <xdr:cNvPr id="7" name="Rectángulo 6"/>
        <xdr:cNvSpPr/>
      </xdr:nvSpPr>
      <xdr:spPr>
        <a:xfrm>
          <a:off x="13009616" y="1974348"/>
          <a:ext cx="1374672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es-ES" sz="2000" b="1" cap="none" spc="0">
              <a:ln/>
              <a:solidFill>
                <a:srgbClr val="FF0000"/>
              </a:solidFill>
              <a:effectLst/>
            </a:rPr>
            <a:t>Intercoirón</a:t>
          </a:r>
        </a:p>
      </xdr:txBody>
    </xdr:sp>
    <xdr:clientData/>
  </xdr:oneCellAnchor>
  <xdr:oneCellAnchor>
    <xdr:from>
      <xdr:col>14</xdr:col>
      <xdr:colOff>243399</xdr:colOff>
      <xdr:row>0</xdr:row>
      <xdr:rowOff>0</xdr:rowOff>
    </xdr:from>
    <xdr:ext cx="887872" cy="405432"/>
    <xdr:sp macro="" textlink="">
      <xdr:nvSpPr>
        <xdr:cNvPr id="11" name="Rectángulo 10"/>
        <xdr:cNvSpPr/>
      </xdr:nvSpPr>
      <xdr:spPr>
        <a:xfrm>
          <a:off x="7710999" y="0"/>
          <a:ext cx="887872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es-ES" sz="2000" b="1" cap="none" spc="0">
              <a:ln/>
              <a:solidFill>
                <a:srgbClr val="FF0000"/>
              </a:solidFill>
              <a:effectLst/>
            </a:rPr>
            <a:t>Coirón</a:t>
          </a:r>
        </a:p>
      </xdr:txBody>
    </xdr:sp>
    <xdr:clientData/>
  </xdr:oneCellAnchor>
  <xdr:oneCellAnchor>
    <xdr:from>
      <xdr:col>14</xdr:col>
      <xdr:colOff>2320405</xdr:colOff>
      <xdr:row>0</xdr:row>
      <xdr:rowOff>0</xdr:rowOff>
    </xdr:from>
    <xdr:ext cx="1705916" cy="405432"/>
    <xdr:sp macro="" textlink="">
      <xdr:nvSpPr>
        <xdr:cNvPr id="13" name="Rectángulo 12"/>
        <xdr:cNvSpPr/>
      </xdr:nvSpPr>
      <xdr:spPr>
        <a:xfrm>
          <a:off x="9788005" y="0"/>
          <a:ext cx="1705916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es-ES" sz="2000" b="1" cap="none" spc="0">
              <a:ln/>
              <a:solidFill>
                <a:srgbClr val="FF0000"/>
              </a:solidFill>
              <a:effectLst/>
            </a:rPr>
            <a:t>Muerto en pie</a:t>
          </a:r>
        </a:p>
      </xdr:txBody>
    </xdr:sp>
    <xdr:clientData/>
  </xdr:oneCellAnchor>
  <xdr:oneCellAnchor>
    <xdr:from>
      <xdr:col>13</xdr:col>
      <xdr:colOff>437174</xdr:colOff>
      <xdr:row>13</xdr:row>
      <xdr:rowOff>138642</xdr:rowOff>
    </xdr:from>
    <xdr:ext cx="1088760" cy="405432"/>
    <xdr:sp macro="" textlink="">
      <xdr:nvSpPr>
        <xdr:cNvPr id="14" name="Rectángulo 13"/>
        <xdr:cNvSpPr/>
      </xdr:nvSpPr>
      <xdr:spPr>
        <a:xfrm>
          <a:off x="7362907" y="4380442"/>
          <a:ext cx="1088760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es-ES" sz="2000" b="1" cap="none" spc="0">
              <a:ln/>
              <a:solidFill>
                <a:srgbClr val="FF0000"/>
              </a:solidFill>
              <a:effectLst/>
            </a:rPr>
            <a:t>Mantillo</a:t>
          </a:r>
        </a:p>
      </xdr:txBody>
    </xdr:sp>
    <xdr:clientData/>
  </xdr:oneCellAnchor>
  <xdr:twoCellAnchor>
    <xdr:from>
      <xdr:col>16</xdr:col>
      <xdr:colOff>84666</xdr:colOff>
      <xdr:row>3</xdr:row>
      <xdr:rowOff>1333088</xdr:rowOff>
    </xdr:from>
    <xdr:to>
      <xdr:col>18</xdr:col>
      <xdr:colOff>207438</xdr:colOff>
      <xdr:row>5</xdr:row>
      <xdr:rowOff>245533</xdr:rowOff>
    </xdr:to>
    <xdr:cxnSp macro="">
      <xdr:nvCxnSpPr>
        <xdr:cNvPr id="16" name="Conector recto de flecha 15"/>
        <xdr:cNvCxnSpPr/>
      </xdr:nvCxnSpPr>
      <xdr:spPr>
        <a:xfrm flipH="1">
          <a:off x="11726333" y="2222088"/>
          <a:ext cx="1714505" cy="597312"/>
        </a:xfrm>
        <a:prstGeom prst="straightConnector1">
          <a:avLst/>
        </a:prstGeom>
        <a:ln w="76200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247653</xdr:colOff>
      <xdr:row>1</xdr:row>
      <xdr:rowOff>38100</xdr:rowOff>
    </xdr:from>
    <xdr:to>
      <xdr:col>16</xdr:col>
      <xdr:colOff>143933</xdr:colOff>
      <xdr:row>3</xdr:row>
      <xdr:rowOff>84667</xdr:rowOff>
    </xdr:to>
    <xdr:cxnSp macro="">
      <xdr:nvCxnSpPr>
        <xdr:cNvPr id="22" name="Conector recto de flecha 21"/>
        <xdr:cNvCxnSpPr/>
      </xdr:nvCxnSpPr>
      <xdr:spPr>
        <a:xfrm>
          <a:off x="11093453" y="368300"/>
          <a:ext cx="692147" cy="605367"/>
        </a:xfrm>
        <a:prstGeom prst="straightConnector1">
          <a:avLst/>
        </a:prstGeom>
        <a:ln w="76200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661935</xdr:colOff>
      <xdr:row>1</xdr:row>
      <xdr:rowOff>46657</xdr:rowOff>
    </xdr:from>
    <xdr:to>
      <xdr:col>14</xdr:col>
      <xdr:colOff>1092200</xdr:colOff>
      <xdr:row>3</xdr:row>
      <xdr:rowOff>76200</xdr:rowOff>
    </xdr:to>
    <xdr:cxnSp macro="">
      <xdr:nvCxnSpPr>
        <xdr:cNvPr id="24" name="Conector recto de flecha 23"/>
        <xdr:cNvCxnSpPr/>
      </xdr:nvCxnSpPr>
      <xdr:spPr>
        <a:xfrm>
          <a:off x="8383535" y="376857"/>
          <a:ext cx="430265" cy="588343"/>
        </a:xfrm>
        <a:prstGeom prst="straightConnector1">
          <a:avLst/>
        </a:prstGeom>
        <a:ln w="76200">
          <a:solidFill>
            <a:schemeClr val="accent5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727554</xdr:colOff>
      <xdr:row>8</xdr:row>
      <xdr:rowOff>109007</xdr:rowOff>
    </xdr:from>
    <xdr:to>
      <xdr:col>14</xdr:col>
      <xdr:colOff>3031066</xdr:colOff>
      <xdr:row>14</xdr:row>
      <xdr:rowOff>138640</xdr:rowOff>
    </xdr:to>
    <xdr:cxnSp macro="">
      <xdr:nvCxnSpPr>
        <xdr:cNvPr id="28" name="Conector recto de flecha 27"/>
        <xdr:cNvCxnSpPr/>
      </xdr:nvCxnSpPr>
      <xdr:spPr>
        <a:xfrm flipV="1">
          <a:off x="8449154" y="3411007"/>
          <a:ext cx="2303512" cy="1155700"/>
        </a:xfrm>
        <a:prstGeom prst="straightConnector1">
          <a:avLst/>
        </a:prstGeom>
        <a:ln w="76200">
          <a:solidFill>
            <a:schemeClr val="accent4">
              <a:lumMod val="60000"/>
              <a:lumOff val="40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87630</xdr:colOff>
      <xdr:row>0</xdr:row>
      <xdr:rowOff>215265</xdr:rowOff>
    </xdr:from>
    <xdr:ext cx="826893" cy="264560"/>
    <xdr:sp macro="" textlink="">
      <xdr:nvSpPr>
        <xdr:cNvPr id="8" name="CuadroTexto 7"/>
        <xdr:cNvSpPr txBox="1"/>
      </xdr:nvSpPr>
      <xdr:spPr>
        <a:xfrm>
          <a:off x="1558290" y="215265"/>
          <a:ext cx="82689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L" sz="1100"/>
            <a:t>Vegetación</a:t>
          </a:r>
        </a:p>
      </xdr:txBody>
    </xdr:sp>
    <xdr:clientData/>
  </xdr:oneCellAnchor>
  <xdr:oneCellAnchor>
    <xdr:from>
      <xdr:col>6</xdr:col>
      <xdr:colOff>217170</xdr:colOff>
      <xdr:row>0</xdr:row>
      <xdr:rowOff>201930</xdr:rowOff>
    </xdr:from>
    <xdr:ext cx="1039772" cy="264560"/>
    <xdr:sp macro="" textlink="">
      <xdr:nvSpPr>
        <xdr:cNvPr id="9" name="CuadroTexto 8"/>
        <xdr:cNvSpPr txBox="1"/>
      </xdr:nvSpPr>
      <xdr:spPr>
        <a:xfrm>
          <a:off x="3608070" y="201930"/>
          <a:ext cx="103977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L" sz="1100"/>
            <a:t>No  vegetación</a:t>
          </a:r>
        </a:p>
      </xdr:txBody>
    </xdr:sp>
    <xdr:clientData/>
  </xdr:oneCellAnchor>
  <xdr:twoCellAnchor editAs="oneCell">
    <xdr:from>
      <xdr:col>12</xdr:col>
      <xdr:colOff>321855</xdr:colOff>
      <xdr:row>16</xdr:row>
      <xdr:rowOff>26609</xdr:rowOff>
    </xdr:from>
    <xdr:to>
      <xdr:col>19</xdr:col>
      <xdr:colOff>245654</xdr:colOff>
      <xdr:row>55</xdr:row>
      <xdr:rowOff>154093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441" t="19632" r="29991" b="9989"/>
        <a:stretch/>
      </xdr:blipFill>
      <xdr:spPr>
        <a:xfrm>
          <a:off x="6621055" y="4827209"/>
          <a:ext cx="7653866" cy="7391884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0</xdr:row>
      <xdr:rowOff>0</xdr:rowOff>
    </xdr:from>
    <xdr:to>
      <xdr:col>1</xdr:col>
      <xdr:colOff>524934</xdr:colOff>
      <xdr:row>2</xdr:row>
      <xdr:rowOff>168827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5" y="0"/>
          <a:ext cx="524932" cy="8461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8</xdr:row>
      <xdr:rowOff>19051</xdr:rowOff>
    </xdr:from>
    <xdr:to>
      <xdr:col>4</xdr:col>
      <xdr:colOff>76200</xdr:colOff>
      <xdr:row>9</xdr:row>
      <xdr:rowOff>152401</xdr:rowOff>
    </xdr:to>
    <xdr:sp macro="" textlink="">
      <xdr:nvSpPr>
        <xdr:cNvPr id="2" name="Flecha izquierda 1"/>
        <xdr:cNvSpPr/>
      </xdr:nvSpPr>
      <xdr:spPr>
        <a:xfrm>
          <a:off x="4343400" y="1657351"/>
          <a:ext cx="723900" cy="323850"/>
        </a:xfrm>
        <a:prstGeom prst="lef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oneCellAnchor>
    <xdr:from>
      <xdr:col>4</xdr:col>
      <xdr:colOff>85725</xdr:colOff>
      <xdr:row>7</xdr:row>
      <xdr:rowOff>38100</xdr:rowOff>
    </xdr:from>
    <xdr:ext cx="1971675" cy="655949"/>
    <xdr:sp macro="" textlink="">
      <xdr:nvSpPr>
        <xdr:cNvPr id="3" name="CuadroTexto 2"/>
        <xdr:cNvSpPr txBox="1"/>
      </xdr:nvSpPr>
      <xdr:spPr>
        <a:xfrm>
          <a:off x="5076825" y="1485900"/>
          <a:ext cx="1971675" cy="655949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CL" sz="1800"/>
            <a:t>Ingresar</a:t>
          </a:r>
          <a:r>
            <a:rPr lang="es-CL" sz="1800" baseline="0"/>
            <a:t> datos de superficie </a:t>
          </a:r>
          <a:endParaRPr lang="es-CL" sz="1800"/>
        </a:p>
      </xdr:txBody>
    </xdr:sp>
    <xdr:clientData/>
  </xdr:oneCellAnchor>
  <xdr:oneCellAnchor>
    <xdr:from>
      <xdr:col>1</xdr:col>
      <xdr:colOff>152400</xdr:colOff>
      <xdr:row>19</xdr:row>
      <xdr:rowOff>135467</xdr:rowOff>
    </xdr:from>
    <xdr:ext cx="5715283" cy="264560"/>
    <xdr:sp macro="" textlink="">
      <xdr:nvSpPr>
        <xdr:cNvPr id="7" name="CuadroTexto 6"/>
        <xdr:cNvSpPr txBox="1"/>
      </xdr:nvSpPr>
      <xdr:spPr>
        <a:xfrm>
          <a:off x="948267" y="3869267"/>
          <a:ext cx="571528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(*) La superficie vegetal se obtiene descontando a la superficie total, el agua y el suelo desnudo. </a:t>
          </a:r>
        </a:p>
      </xdr:txBody>
    </xdr:sp>
    <xdr:clientData/>
  </xdr:oneCellAnchor>
  <xdr:twoCellAnchor editAs="oneCell">
    <xdr:from>
      <xdr:col>0</xdr:col>
      <xdr:colOff>387351</xdr:colOff>
      <xdr:row>0</xdr:row>
      <xdr:rowOff>0</xdr:rowOff>
    </xdr:from>
    <xdr:to>
      <xdr:col>1</xdr:col>
      <xdr:colOff>25401</xdr:colOff>
      <xdr:row>3</xdr:row>
      <xdr:rowOff>143586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1" y="0"/>
          <a:ext cx="431800" cy="6960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1"/>
  <sheetViews>
    <sheetView tabSelected="1" topLeftCell="B1" zoomScale="110" zoomScaleNormal="110" workbookViewId="0">
      <selection activeCell="F13" sqref="F13"/>
    </sheetView>
  </sheetViews>
  <sheetFormatPr baseColWidth="10" defaultRowHeight="14.4" x14ac:dyDescent="0.3"/>
  <cols>
    <col min="1" max="1" width="12.44140625" customWidth="1"/>
    <col min="2" max="2" width="13.44140625" customWidth="1"/>
    <col min="3" max="3" width="32.6640625" customWidth="1"/>
    <col min="4" max="4" width="15.109375" customWidth="1"/>
    <col min="5" max="5" width="15.5546875" customWidth="1"/>
    <col min="9" max="9" width="10.5546875" customWidth="1"/>
    <col min="11" max="11" width="11.5546875" style="5"/>
    <col min="12" max="12" width="4.88671875" style="5" customWidth="1"/>
    <col min="13" max="15" width="11.5546875" style="5"/>
  </cols>
  <sheetData>
    <row r="1" spans="3:8" s="5" customFormat="1" x14ac:dyDescent="0.3"/>
    <row r="2" spans="3:8" s="5" customFormat="1" x14ac:dyDescent="0.3"/>
    <row r="3" spans="3:8" s="5" customFormat="1" x14ac:dyDescent="0.3"/>
    <row r="4" spans="3:8" s="5" customFormat="1" x14ac:dyDescent="0.3"/>
    <row r="5" spans="3:8" s="5" customFormat="1" ht="15.6" x14ac:dyDescent="0.3">
      <c r="C5" s="146" t="s">
        <v>73</v>
      </c>
    </row>
    <row r="6" spans="3:8" s="5" customFormat="1" ht="58.2" thickBot="1" x14ac:dyDescent="0.35">
      <c r="C6" s="140" t="s">
        <v>22</v>
      </c>
      <c r="D6" s="63" t="s">
        <v>69</v>
      </c>
      <c r="E6" s="10" t="s">
        <v>70</v>
      </c>
      <c r="F6" s="10" t="s">
        <v>65</v>
      </c>
      <c r="G6" s="10" t="s">
        <v>75</v>
      </c>
    </row>
    <row r="7" spans="3:8" s="5" customFormat="1" x14ac:dyDescent="0.3">
      <c r="C7" s="148" t="s">
        <v>19</v>
      </c>
      <c r="D7" s="149">
        <f>+'Paso 8'!F22/2</f>
        <v>17557.664485450001</v>
      </c>
      <c r="E7" s="150">
        <f>D7/72</f>
        <v>243.85645118680557</v>
      </c>
      <c r="F7" s="151">
        <v>30</v>
      </c>
      <c r="G7" s="150">
        <f>E7/0.7</f>
        <v>348.36635883829371</v>
      </c>
    </row>
    <row r="8" spans="3:8" s="5" customFormat="1" ht="15" thickBot="1" x14ac:dyDescent="0.35">
      <c r="C8" s="25" t="s">
        <v>20</v>
      </c>
      <c r="D8" s="142">
        <f>+'Paso 8'!F22/2</f>
        <v>17557.664485450001</v>
      </c>
      <c r="E8" s="143">
        <f>D8/72</f>
        <v>243.85645118680557</v>
      </c>
      <c r="F8" s="26">
        <v>30</v>
      </c>
      <c r="G8" s="143">
        <f>E8/0.7</f>
        <v>348.36635883829371</v>
      </c>
      <c r="H8" s="8"/>
    </row>
    <row r="9" spans="3:8" s="5" customFormat="1" x14ac:dyDescent="0.3">
      <c r="C9" s="5" t="s">
        <v>68</v>
      </c>
      <c r="D9" s="141">
        <f>SUM(D7:D8)</f>
        <v>35115.328970900002</v>
      </c>
      <c r="E9" s="141">
        <f>SUM(E7:E8)</f>
        <v>487.71290237361114</v>
      </c>
      <c r="F9" s="8"/>
      <c r="G9" s="8"/>
      <c r="H9" s="8"/>
    </row>
    <row r="10" spans="3:8" s="5" customFormat="1" x14ac:dyDescent="0.3"/>
    <row r="11" spans="3:8" s="5" customFormat="1" x14ac:dyDescent="0.3">
      <c r="C11" s="147" t="s">
        <v>76</v>
      </c>
      <c r="D11" s="147"/>
      <c r="E11" s="147"/>
      <c r="F11" s="147"/>
      <c r="G11" s="147"/>
      <c r="H11" s="147"/>
    </row>
    <row r="12" spans="3:8" s="5" customFormat="1" x14ac:dyDescent="0.3"/>
    <row r="13" spans="3:8" s="5" customFormat="1" x14ac:dyDescent="0.3"/>
    <row r="14" spans="3:8" s="5" customFormat="1" ht="15.6" x14ac:dyDescent="0.3">
      <c r="C14" s="146" t="s">
        <v>74</v>
      </c>
    </row>
    <row r="15" spans="3:8" s="5" customFormat="1" ht="58.2" thickBot="1" x14ac:dyDescent="0.35">
      <c r="C15" s="153" t="s">
        <v>36</v>
      </c>
      <c r="D15" s="63" t="s">
        <v>69</v>
      </c>
      <c r="E15" s="152" t="s">
        <v>70</v>
      </c>
      <c r="F15" s="152" t="s">
        <v>65</v>
      </c>
      <c r="G15" s="152" t="s">
        <v>75</v>
      </c>
    </row>
    <row r="16" spans="3:8" s="5" customFormat="1" ht="15" thickTop="1" x14ac:dyDescent="0.3">
      <c r="C16" s="154" t="s">
        <v>63</v>
      </c>
      <c r="D16" s="155">
        <f>+'Paso 8'!F22/3</f>
        <v>11705.109656966668</v>
      </c>
      <c r="E16" s="156">
        <f>D16/72</f>
        <v>162.57096745787038</v>
      </c>
      <c r="F16" s="157">
        <v>30</v>
      </c>
      <c r="G16" s="156">
        <f>E16/1</f>
        <v>162.57096745787038</v>
      </c>
    </row>
    <row r="17" spans="3:8" s="5" customFormat="1" x14ac:dyDescent="0.3">
      <c r="C17" s="144" t="s">
        <v>21</v>
      </c>
      <c r="D17" s="89">
        <f>+'Paso 8'!F22/3</f>
        <v>11705.109656966668</v>
      </c>
      <c r="E17" s="91">
        <f>D17/72</f>
        <v>162.57096745787038</v>
      </c>
      <c r="F17" s="88">
        <v>31</v>
      </c>
      <c r="G17" s="91">
        <f>E17/1</f>
        <v>162.57096745787038</v>
      </c>
    </row>
    <row r="18" spans="3:8" s="5" customFormat="1" ht="15" thickBot="1" x14ac:dyDescent="0.35">
      <c r="C18" s="158" t="s">
        <v>64</v>
      </c>
      <c r="D18" s="96">
        <f>+'Paso 8'!F22/3</f>
        <v>11705.109656966668</v>
      </c>
      <c r="E18" s="159">
        <f>D18/72</f>
        <v>162.57096745787038</v>
      </c>
      <c r="F18" s="95">
        <v>30</v>
      </c>
      <c r="G18" s="159">
        <f>E18/1</f>
        <v>162.57096745787038</v>
      </c>
    </row>
    <row r="19" spans="3:8" s="5" customFormat="1" ht="15" thickTop="1" x14ac:dyDescent="0.3">
      <c r="C19" s="20" t="s">
        <v>68</v>
      </c>
      <c r="D19" s="141">
        <f>SUM(D16:D18)</f>
        <v>35115.328970900002</v>
      </c>
      <c r="E19" s="141">
        <f>SUM(E16:E18)</f>
        <v>487.71290237361114</v>
      </c>
      <c r="F19" s="21"/>
      <c r="G19" s="145"/>
    </row>
    <row r="20" spans="3:8" s="5" customFormat="1" x14ac:dyDescent="0.3">
      <c r="C20" s="4"/>
      <c r="D20" s="78"/>
      <c r="E20" s="19"/>
      <c r="F20" s="8"/>
      <c r="G20" s="19"/>
    </row>
    <row r="21" spans="3:8" s="5" customFormat="1" x14ac:dyDescent="0.3">
      <c r="C21" s="147" t="s">
        <v>77</v>
      </c>
      <c r="D21" s="147"/>
      <c r="E21" s="147"/>
      <c r="F21" s="147"/>
      <c r="G21" s="160"/>
    </row>
    <row r="22" spans="3:8" s="5" customFormat="1" x14ac:dyDescent="0.3"/>
    <row r="23" spans="3:8" s="5" customFormat="1" x14ac:dyDescent="0.3"/>
    <row r="24" spans="3:8" s="5" customFormat="1" x14ac:dyDescent="0.3">
      <c r="E24" s="36"/>
      <c r="G24" s="36"/>
      <c r="H24" s="36"/>
    </row>
    <row r="25" spans="3:8" s="5" customFormat="1" x14ac:dyDescent="0.3">
      <c r="E25" s="175"/>
      <c r="F25" s="39"/>
    </row>
    <row r="26" spans="3:8" s="5" customFormat="1" x14ac:dyDescent="0.3">
      <c r="E26" s="77"/>
      <c r="F26" s="39"/>
    </row>
    <row r="27" spans="3:8" s="5" customFormat="1" x14ac:dyDescent="0.3">
      <c r="E27" s="77"/>
      <c r="F27" s="39"/>
    </row>
    <row r="28" spans="3:8" s="5" customFormat="1" x14ac:dyDescent="0.3">
      <c r="E28" s="77"/>
      <c r="F28" s="39"/>
    </row>
    <row r="29" spans="3:8" s="5" customFormat="1" x14ac:dyDescent="0.3">
      <c r="E29" s="77"/>
      <c r="F29" s="39"/>
    </row>
    <row r="30" spans="3:8" s="5" customFormat="1" x14ac:dyDescent="0.3">
      <c r="E30" s="77"/>
      <c r="F30" s="77"/>
    </row>
    <row r="31" spans="3:8" s="5" customFormat="1" x14ac:dyDescent="0.3"/>
  </sheetData>
  <sheetProtection algorithmName="SHA-512" hashValue="6j0BpIkiQ4nUtbGULNrNzKyh5Yjd2qd9yFClfKNoIzMzSSo8T4bqY47mlB0QcWW/Y/BGoIPNQgXo+mUW6dO7Zw==" saltValue="vB3u4AbFHvtYxzlhbH/eQA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7"/>
  <sheetViews>
    <sheetView workbookViewId="0">
      <selection activeCell="H5" sqref="H5"/>
    </sheetView>
  </sheetViews>
  <sheetFormatPr baseColWidth="10" defaultRowHeight="14.4" x14ac:dyDescent="0.3"/>
  <cols>
    <col min="2" max="2" width="19" customWidth="1"/>
    <col min="4" max="4" width="21.6640625" customWidth="1"/>
    <col min="5" max="5" width="22.5546875" customWidth="1"/>
    <col min="6" max="6" width="21.6640625" customWidth="1"/>
  </cols>
  <sheetData>
    <row r="1" spans="2:6" s="5" customFormat="1" x14ac:dyDescent="0.3"/>
    <row r="2" spans="2:6" s="5" customFormat="1" x14ac:dyDescent="0.3"/>
    <row r="3" spans="2:6" s="5" customFormat="1" x14ac:dyDescent="0.3"/>
    <row r="4" spans="2:6" s="5" customFormat="1" x14ac:dyDescent="0.3">
      <c r="B4" s="4"/>
    </row>
    <row r="5" spans="2:6" s="5" customFormat="1" ht="73.8" customHeight="1" thickBot="1" x14ac:dyDescent="0.35">
      <c r="B5" s="30" t="s">
        <v>8</v>
      </c>
      <c r="C5" s="30" t="s">
        <v>0</v>
      </c>
      <c r="D5" s="7" t="s">
        <v>43</v>
      </c>
      <c r="E5" s="7" t="s">
        <v>44</v>
      </c>
      <c r="F5" s="7" t="s">
        <v>61</v>
      </c>
    </row>
    <row r="6" spans="2:6" s="5" customFormat="1" x14ac:dyDescent="0.3">
      <c r="B6" s="9"/>
      <c r="C6" s="9"/>
      <c r="D6" s="9"/>
      <c r="E6" s="34"/>
      <c r="F6" s="8"/>
    </row>
    <row r="7" spans="2:6" s="5" customFormat="1" x14ac:dyDescent="0.3">
      <c r="B7" s="80" t="s">
        <v>58</v>
      </c>
      <c r="C7" s="80" t="s">
        <v>14</v>
      </c>
      <c r="D7" s="81">
        <f>+'Paso 7'!F9</f>
        <v>86.363000000000014</v>
      </c>
      <c r="E7" s="98">
        <f>+'Paso 3'!F10</f>
        <v>3.5648</v>
      </c>
      <c r="F7" s="82">
        <f>D7*E7</f>
        <v>307.86682240000005</v>
      </c>
    </row>
    <row r="8" spans="2:6" s="5" customFormat="1" x14ac:dyDescent="0.3">
      <c r="B8" s="80"/>
      <c r="C8" s="80"/>
      <c r="D8" s="80"/>
      <c r="E8" s="98"/>
      <c r="F8" s="82"/>
    </row>
    <row r="9" spans="2:6" s="5" customFormat="1" x14ac:dyDescent="0.3">
      <c r="B9" s="80"/>
      <c r="C9" s="80" t="s">
        <v>15</v>
      </c>
      <c r="D9" s="81">
        <f>+'Paso 7'!F11</f>
        <v>405.48</v>
      </c>
      <c r="E9" s="98">
        <f>+'Paso 3'!F11</f>
        <v>1.2254</v>
      </c>
      <c r="F9" s="137">
        <f>D9*E9</f>
        <v>496.87519200000003</v>
      </c>
    </row>
    <row r="10" spans="2:6" s="5" customFormat="1" x14ac:dyDescent="0.3">
      <c r="B10" s="83"/>
      <c r="C10" s="83"/>
      <c r="D10" s="83"/>
      <c r="E10" s="135"/>
      <c r="F10" s="84"/>
    </row>
    <row r="11" spans="2:6" s="5" customFormat="1" x14ac:dyDescent="0.3">
      <c r="B11" s="80" t="s">
        <v>57</v>
      </c>
      <c r="C11" s="80" t="s">
        <v>14</v>
      </c>
      <c r="D11" s="124">
        <f>+'Paso 7'!F13</f>
        <v>228.4</v>
      </c>
      <c r="E11" s="98">
        <f>+'Paso 3'!F12</f>
        <v>3.2454000000000001</v>
      </c>
      <c r="F11" s="82">
        <f>D11*E11</f>
        <v>741.24936000000002</v>
      </c>
    </row>
    <row r="12" spans="2:6" s="5" customFormat="1" x14ac:dyDescent="0.3">
      <c r="B12" s="80"/>
      <c r="C12" s="80"/>
      <c r="D12" s="80"/>
      <c r="E12" s="98"/>
      <c r="F12" s="82"/>
    </row>
    <row r="13" spans="2:6" s="5" customFormat="1" x14ac:dyDescent="0.3">
      <c r="B13" s="80"/>
      <c r="C13" s="80" t="s">
        <v>15</v>
      </c>
      <c r="D13" s="124">
        <f>+'Paso 7'!F15</f>
        <v>184.42500000000001</v>
      </c>
      <c r="E13" s="98">
        <f>+'Paso 3'!F13</f>
        <v>3.7862999999999998</v>
      </c>
      <c r="F13" s="82">
        <f>D13*E13</f>
        <v>698.28837750000002</v>
      </c>
    </row>
    <row r="14" spans="2:6" s="5" customFormat="1" x14ac:dyDescent="0.3">
      <c r="B14" s="85"/>
      <c r="C14" s="85"/>
      <c r="D14" s="85"/>
      <c r="E14" s="136"/>
      <c r="F14" s="82"/>
    </row>
    <row r="15" spans="2:6" s="5" customFormat="1" x14ac:dyDescent="0.3">
      <c r="B15" s="86" t="s">
        <v>16</v>
      </c>
      <c r="C15" s="86" t="s">
        <v>15</v>
      </c>
      <c r="D15" s="116">
        <f>+'Paso 7'!F17</f>
        <v>574.79999999999995</v>
      </c>
      <c r="E15" s="136">
        <f>+'Paso 3'!F14</f>
        <v>4.4588000000000001</v>
      </c>
      <c r="F15" s="87">
        <f>D15*E15</f>
        <v>2562.91824</v>
      </c>
    </row>
    <row r="16" spans="2:6" s="5" customFormat="1" x14ac:dyDescent="0.3">
      <c r="B16" s="86"/>
      <c r="C16" s="86"/>
      <c r="D16" s="116"/>
      <c r="E16" s="136"/>
      <c r="F16" s="87"/>
    </row>
    <row r="17" spans="2:6" s="5" customFormat="1" ht="28.8" x14ac:dyDescent="0.3">
      <c r="B17" s="86" t="s">
        <v>1</v>
      </c>
      <c r="C17" s="129" t="s">
        <v>42</v>
      </c>
      <c r="D17" s="130">
        <f>+'Paso 7'!F19</f>
        <v>3909.8159999999998</v>
      </c>
      <c r="E17" s="136">
        <f>+'Paso 3'!F15</f>
        <v>7.7518000000000002</v>
      </c>
      <c r="F17" s="87">
        <f>D17*E17</f>
        <v>30308.1116688</v>
      </c>
    </row>
    <row r="18" spans="2:6" s="5" customFormat="1" ht="15.6" x14ac:dyDescent="0.3">
      <c r="B18" s="86"/>
      <c r="C18" s="129"/>
      <c r="D18" s="130"/>
      <c r="E18" s="131"/>
      <c r="F18" s="87"/>
    </row>
    <row r="19" spans="2:6" s="5" customFormat="1" x14ac:dyDescent="0.3">
      <c r="B19" s="132" t="s">
        <v>71</v>
      </c>
      <c r="C19" s="5" t="s">
        <v>14</v>
      </c>
      <c r="D19" s="82">
        <f>+'Paso 7'!F21</f>
        <v>9.6551000000000027</v>
      </c>
      <c r="E19" s="133">
        <f>+'Paso 3'!F16</f>
        <v>2E-3</v>
      </c>
      <c r="F19" s="134">
        <f>D19*E19</f>
        <v>1.9310200000000007E-2</v>
      </c>
    </row>
    <row r="20" spans="2:6" s="5" customFormat="1" x14ac:dyDescent="0.3"/>
    <row r="21" spans="2:6" s="5" customFormat="1" x14ac:dyDescent="0.3"/>
    <row r="22" spans="2:6" s="5" customFormat="1" ht="28.8" x14ac:dyDescent="0.3">
      <c r="E22" s="42" t="s">
        <v>68</v>
      </c>
      <c r="F22" s="174">
        <f>SUM(F7:F19)</f>
        <v>35115.328970900002</v>
      </c>
    </row>
    <row r="23" spans="2:6" s="5" customFormat="1" x14ac:dyDescent="0.3"/>
    <row r="24" spans="2:6" s="5" customFormat="1" x14ac:dyDescent="0.3">
      <c r="B24" s="21"/>
      <c r="C24" s="21"/>
      <c r="D24" s="21"/>
      <c r="E24" s="24"/>
      <c r="F24" s="19"/>
    </row>
    <row r="25" spans="2:6" s="5" customFormat="1" x14ac:dyDescent="0.3"/>
    <row r="26" spans="2:6" s="5" customFormat="1" x14ac:dyDescent="0.3"/>
    <row r="27" spans="2:6" s="5" customFormat="1" x14ac:dyDescent="0.3"/>
    <row r="28" spans="2:6" s="5" customFormat="1" x14ac:dyDescent="0.3">
      <c r="B28" s="21"/>
      <c r="C28" s="21"/>
      <c r="D28" s="21"/>
      <c r="E28" s="24"/>
      <c r="F28" s="8"/>
    </row>
    <row r="29" spans="2:6" s="5" customFormat="1" x14ac:dyDescent="0.3"/>
    <row r="30" spans="2:6" s="5" customFormat="1" x14ac:dyDescent="0.3">
      <c r="B30" s="8"/>
      <c r="C30" s="8"/>
      <c r="D30" s="8"/>
      <c r="E30" s="8"/>
      <c r="F30" s="8"/>
    </row>
    <row r="31" spans="2:6" s="5" customFormat="1" x14ac:dyDescent="0.3">
      <c r="B31" s="8"/>
      <c r="C31" s="8"/>
      <c r="D31" s="8"/>
    </row>
    <row r="32" spans="2:6" s="5" customFormat="1" x14ac:dyDescent="0.3"/>
    <row r="33" s="5" customFormat="1" x14ac:dyDescent="0.3"/>
    <row r="34" s="5" customFormat="1" x14ac:dyDescent="0.3"/>
    <row r="35" s="5" customFormat="1" x14ac:dyDescent="0.3"/>
    <row r="36" s="5" customFormat="1" x14ac:dyDescent="0.3"/>
    <row r="37" s="5" customFormat="1" x14ac:dyDescent="0.3"/>
  </sheetData>
  <sheetProtection algorithmName="SHA-512" hashValue="ZnlrqM/LspIVr19RRsUbC1No6LmTENNHEhnJQN+HUuuLnossPPc7Ekme+2fRpuu94nDvgVCOXZWKbkVA1+E9og==" saltValue="SfU3+GNXDjwobuM4SyMhcA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N22"/>
  <sheetViews>
    <sheetView zoomScale="110" zoomScaleNormal="110" workbookViewId="0">
      <selection activeCell="F11" sqref="F11"/>
    </sheetView>
  </sheetViews>
  <sheetFormatPr baseColWidth="10" defaultRowHeight="14.4" x14ac:dyDescent="0.3"/>
  <cols>
    <col min="1" max="1" width="7.109375" style="5" customWidth="1"/>
    <col min="2" max="2" width="19" style="5" customWidth="1"/>
    <col min="3" max="3" width="16" style="5" customWidth="1"/>
    <col min="4" max="4" width="16.88671875" style="5" customWidth="1"/>
    <col min="5" max="5" width="17.5546875" style="5" customWidth="1"/>
    <col min="6" max="6" width="21.5546875" style="5" customWidth="1"/>
    <col min="7" max="14" width="11.44140625" style="5"/>
  </cols>
  <sheetData>
    <row r="6" spans="2:9" x14ac:dyDescent="0.3">
      <c r="B6" s="4"/>
      <c r="D6" s="8"/>
    </row>
    <row r="7" spans="2:9" ht="72.599999999999994" thickBot="1" x14ac:dyDescent="0.35">
      <c r="B7" s="57" t="s">
        <v>8</v>
      </c>
      <c r="C7" s="57" t="s">
        <v>0</v>
      </c>
      <c r="D7" s="56" t="s">
        <v>18</v>
      </c>
      <c r="E7" s="56" t="s">
        <v>45</v>
      </c>
      <c r="F7" s="56" t="s">
        <v>62</v>
      </c>
    </row>
    <row r="8" spans="2:9" ht="15" thickTop="1" x14ac:dyDescent="0.3">
      <c r="B8" s="93"/>
      <c r="C8" s="93"/>
      <c r="D8" s="93"/>
      <c r="E8" s="94"/>
      <c r="F8" s="94"/>
      <c r="I8" s="40"/>
    </row>
    <row r="9" spans="2:9" x14ac:dyDescent="0.3">
      <c r="B9" s="88" t="s">
        <v>58</v>
      </c>
      <c r="C9" s="88" t="s">
        <v>54</v>
      </c>
      <c r="D9" s="89">
        <f>+'Paso 6'!D18</f>
        <v>863.63000000000011</v>
      </c>
      <c r="E9" s="90">
        <v>0.1</v>
      </c>
      <c r="F9" s="14">
        <f>D9*0.1</f>
        <v>86.363000000000014</v>
      </c>
      <c r="I9" s="40"/>
    </row>
    <row r="10" spans="2:9" x14ac:dyDescent="0.3">
      <c r="B10" s="88"/>
      <c r="C10" s="88"/>
      <c r="D10" s="89"/>
      <c r="E10" s="43"/>
      <c r="F10" s="14"/>
      <c r="I10" s="40"/>
    </row>
    <row r="11" spans="2:9" x14ac:dyDescent="0.3">
      <c r="B11" s="88"/>
      <c r="C11" s="88" t="s">
        <v>55</v>
      </c>
      <c r="D11" s="89">
        <f>+'Paso 6'!D27</f>
        <v>540.64</v>
      </c>
      <c r="E11" s="90">
        <v>0.75</v>
      </c>
      <c r="F11" s="14">
        <f>D11*0.75</f>
        <v>405.48</v>
      </c>
      <c r="I11" s="40"/>
    </row>
    <row r="12" spans="2:9" x14ac:dyDescent="0.3">
      <c r="B12" s="88"/>
      <c r="C12" s="88"/>
      <c r="D12" s="89"/>
      <c r="E12" s="43"/>
      <c r="F12" s="14"/>
    </row>
    <row r="13" spans="2:9" x14ac:dyDescent="0.3">
      <c r="B13" s="88" t="s">
        <v>57</v>
      </c>
      <c r="C13" s="88" t="s">
        <v>54</v>
      </c>
      <c r="D13" s="89">
        <f>+'Paso 6'!D39</f>
        <v>1142</v>
      </c>
      <c r="E13" s="90">
        <v>0.2</v>
      </c>
      <c r="F13" s="76">
        <f>D13*0.2</f>
        <v>228.4</v>
      </c>
    </row>
    <row r="14" spans="2:9" x14ac:dyDescent="0.3">
      <c r="B14" s="88"/>
      <c r="C14" s="88"/>
      <c r="D14" s="89"/>
      <c r="E14" s="43"/>
      <c r="F14" s="14"/>
    </row>
    <row r="15" spans="2:9" x14ac:dyDescent="0.3">
      <c r="B15" s="88"/>
      <c r="C15" s="88" t="s">
        <v>55</v>
      </c>
      <c r="D15" s="89">
        <f>+'Paso 6'!D50</f>
        <v>245.90000000000003</v>
      </c>
      <c r="E15" s="90">
        <v>0.75</v>
      </c>
      <c r="F15" s="89">
        <f>D15*0.75</f>
        <v>184.42500000000001</v>
      </c>
    </row>
    <row r="16" spans="2:9" x14ac:dyDescent="0.3">
      <c r="B16" s="88"/>
      <c r="C16" s="88"/>
      <c r="D16" s="89"/>
      <c r="E16" s="90"/>
      <c r="F16" s="173"/>
    </row>
    <row r="17" spans="2:6" x14ac:dyDescent="0.3">
      <c r="B17" s="88" t="s">
        <v>16</v>
      </c>
      <c r="C17" s="88" t="s">
        <v>15</v>
      </c>
      <c r="D17" s="89">
        <f>+'Paso 6'!D63</f>
        <v>766.4</v>
      </c>
      <c r="E17" s="90">
        <v>0.75</v>
      </c>
      <c r="F17" s="91">
        <f>D17*0.75</f>
        <v>574.79999999999995</v>
      </c>
    </row>
    <row r="18" spans="2:6" x14ac:dyDescent="0.3">
      <c r="B18" s="13"/>
      <c r="C18" s="13"/>
      <c r="D18" s="92"/>
      <c r="E18" s="13"/>
      <c r="F18" s="13"/>
    </row>
    <row r="19" spans="2:6" x14ac:dyDescent="0.3">
      <c r="B19" s="88" t="s">
        <v>1</v>
      </c>
      <c r="C19" s="88" t="s">
        <v>42</v>
      </c>
      <c r="D19" s="89">
        <f>+'Paso 6'!D77</f>
        <v>4344.24</v>
      </c>
      <c r="E19" s="90">
        <v>0.9</v>
      </c>
      <c r="F19" s="76">
        <f>D19*0.9</f>
        <v>3909.8159999999998</v>
      </c>
    </row>
    <row r="21" spans="2:6" ht="15" thickBot="1" x14ac:dyDescent="0.35">
      <c r="B21" s="95" t="s">
        <v>71</v>
      </c>
      <c r="C21" s="95" t="s">
        <v>14</v>
      </c>
      <c r="D21" s="96">
        <f>+'Paso 6'!D90</f>
        <v>96.551000000000016</v>
      </c>
      <c r="E21" s="97">
        <v>0.1</v>
      </c>
      <c r="F21" s="123">
        <f>D21*0.1</f>
        <v>9.6551000000000027</v>
      </c>
    </row>
    <row r="22" spans="2:6" ht="15" thickTop="1" x14ac:dyDescent="0.3"/>
  </sheetData>
  <sheetProtection algorithmName="SHA-512" hashValue="V4sq9xNH9X67KvQfe41vxB9PaQCDTuIa1uIF3xvhLRUCGy4YHvc+bbmgewtMGlKuUhMDsKEWVJZGllQAVo1pGw==" saltValue="cfn7QwBzJkuS1dwAWjLUjw==" spinCount="100000" sheet="1" objects="1" scenarios="1"/>
  <protectedRanges>
    <protectedRange sqref="E9:E21" name="Rango1"/>
  </protectedRange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92"/>
  <sheetViews>
    <sheetView topLeftCell="A7" zoomScaleNormal="100" workbookViewId="0">
      <selection activeCell="D8" sqref="D8"/>
    </sheetView>
  </sheetViews>
  <sheetFormatPr baseColWidth="10" defaultRowHeight="14.4" x14ac:dyDescent="0.3"/>
  <cols>
    <col min="1" max="2" width="11.5546875" style="5"/>
    <col min="3" max="3" width="17" style="5" customWidth="1"/>
    <col min="4" max="4" width="11.5546875" style="5"/>
    <col min="5" max="5" width="5.109375" style="5" customWidth="1"/>
    <col min="6" max="6" width="14.5546875" style="5" customWidth="1"/>
    <col min="7" max="7" width="18.109375" style="5" customWidth="1"/>
    <col min="8" max="9" width="15.6640625" style="5" customWidth="1"/>
    <col min="10" max="18" width="11.5546875" style="5"/>
  </cols>
  <sheetData>
    <row r="2" spans="3:9" x14ac:dyDescent="0.3">
      <c r="F2" s="4"/>
    </row>
    <row r="13" spans="3:9" x14ac:dyDescent="0.3">
      <c r="F13" s="4"/>
    </row>
    <row r="15" spans="3:9" ht="29.4" thickBot="1" x14ac:dyDescent="0.35">
      <c r="F15" s="10" t="s">
        <v>8</v>
      </c>
      <c r="G15" s="11" t="s">
        <v>0</v>
      </c>
      <c r="H15" s="22" t="s">
        <v>10</v>
      </c>
      <c r="I15" s="12" t="s">
        <v>49</v>
      </c>
    </row>
    <row r="16" spans="3:9" x14ac:dyDescent="0.3">
      <c r="C16" s="46" t="s">
        <v>12</v>
      </c>
      <c r="D16" s="5">
        <f>+'Paso 4'!J11</f>
        <v>2.77</v>
      </c>
      <c r="F16" s="8" t="s">
        <v>58</v>
      </c>
      <c r="G16" s="8" t="s">
        <v>54</v>
      </c>
      <c r="H16" s="8">
        <v>5</v>
      </c>
      <c r="I16" s="76">
        <f>+'Paso 5'!G7</f>
        <v>1800</v>
      </c>
    </row>
    <row r="17" spans="3:9" ht="16.2" x14ac:dyDescent="0.3">
      <c r="C17" s="44" t="s">
        <v>40</v>
      </c>
      <c r="D17" s="40">
        <f>RSQ(I16:I20,H16:H20)</f>
        <v>0.99784585654200275</v>
      </c>
      <c r="G17" s="8"/>
      <c r="H17" s="8">
        <v>4</v>
      </c>
      <c r="I17" s="76">
        <f>+'Paso 5'!G8</f>
        <v>1350</v>
      </c>
    </row>
    <row r="18" spans="3:9" x14ac:dyDescent="0.3">
      <c r="C18" s="45" t="s">
        <v>39</v>
      </c>
      <c r="D18" s="79">
        <f>FORECAST(D16,I16:I20,H16:H20)</f>
        <v>863.63000000000011</v>
      </c>
      <c r="G18" s="8"/>
      <c r="H18" s="8">
        <v>3</v>
      </c>
      <c r="I18" s="76">
        <f>+'Paso 5'!G9</f>
        <v>1010</v>
      </c>
    </row>
    <row r="19" spans="3:9" x14ac:dyDescent="0.3">
      <c r="D19" s="39"/>
      <c r="G19" s="8"/>
      <c r="H19" s="8">
        <v>2</v>
      </c>
      <c r="I19" s="76">
        <f>+'Paso 5'!G10</f>
        <v>520</v>
      </c>
    </row>
    <row r="20" spans="3:9" x14ac:dyDescent="0.3">
      <c r="G20" s="8"/>
      <c r="H20" s="8">
        <v>1</v>
      </c>
      <c r="I20" s="76">
        <f>+'Paso 5'!G11</f>
        <v>120</v>
      </c>
    </row>
    <row r="24" spans="3:9" ht="29.4" thickBot="1" x14ac:dyDescent="0.35">
      <c r="C24" s="36"/>
      <c r="F24" s="10" t="s">
        <v>8</v>
      </c>
      <c r="G24" s="11" t="s">
        <v>0</v>
      </c>
      <c r="H24" s="22" t="s">
        <v>10</v>
      </c>
      <c r="I24" s="12" t="s">
        <v>49</v>
      </c>
    </row>
    <row r="25" spans="3:9" x14ac:dyDescent="0.3">
      <c r="C25" s="46" t="s">
        <v>13</v>
      </c>
      <c r="D25" s="37">
        <f>+'Paso 4'!J18</f>
        <v>2.64</v>
      </c>
      <c r="F25" s="5" t="s">
        <v>58</v>
      </c>
      <c r="G25" s="8" t="s">
        <v>55</v>
      </c>
      <c r="H25" s="8">
        <v>5</v>
      </c>
      <c r="I25" s="78">
        <f>+'Paso 5'!G13</f>
        <v>1120</v>
      </c>
    </row>
    <row r="26" spans="3:9" ht="16.2" x14ac:dyDescent="0.3">
      <c r="C26" s="44" t="s">
        <v>40</v>
      </c>
      <c r="D26" s="40">
        <f>RSQ(I25:I29,H25:H29)</f>
        <v>0.9672019391001363</v>
      </c>
      <c r="H26" s="8">
        <v>4</v>
      </c>
      <c r="I26" s="78">
        <f>+'Paso 5'!G14</f>
        <v>860</v>
      </c>
    </row>
    <row r="27" spans="3:9" ht="18" customHeight="1" x14ac:dyDescent="0.3">
      <c r="C27" s="45" t="s">
        <v>39</v>
      </c>
      <c r="D27" s="77">
        <f>FORECAST(D25,I25:I29,H25:H29)</f>
        <v>540.64</v>
      </c>
      <c r="H27" s="8">
        <v>3</v>
      </c>
      <c r="I27" s="78">
        <f>+'Paso 5'!G15</f>
        <v>509.99999999999994</v>
      </c>
    </row>
    <row r="28" spans="3:9" x14ac:dyDescent="0.3">
      <c r="H28" s="8">
        <v>2</v>
      </c>
      <c r="I28" s="78">
        <f>+'Paso 5'!G16</f>
        <v>400</v>
      </c>
    </row>
    <row r="29" spans="3:9" x14ac:dyDescent="0.3">
      <c r="H29" s="8">
        <v>1</v>
      </c>
      <c r="I29" s="78">
        <f>+'Paso 5'!G17</f>
        <v>220</v>
      </c>
    </row>
    <row r="36" spans="3:9" ht="29.4" thickBot="1" x14ac:dyDescent="0.35">
      <c r="C36" s="36"/>
      <c r="F36" s="10" t="s">
        <v>8</v>
      </c>
      <c r="G36" s="12" t="s">
        <v>0</v>
      </c>
      <c r="H36" s="22" t="s">
        <v>10</v>
      </c>
      <c r="I36" s="12" t="s">
        <v>49</v>
      </c>
    </row>
    <row r="37" spans="3:9" x14ac:dyDescent="0.3">
      <c r="C37" s="46" t="s">
        <v>13</v>
      </c>
      <c r="D37" s="37">
        <f>+'Paso 4'!J33</f>
        <v>3</v>
      </c>
      <c r="F37" s="8" t="s">
        <v>57</v>
      </c>
      <c r="G37" s="8" t="s">
        <v>54</v>
      </c>
      <c r="H37" s="8">
        <v>5</v>
      </c>
      <c r="I37" s="76">
        <f>+'Paso 5'!G18</f>
        <v>1820</v>
      </c>
    </row>
    <row r="38" spans="3:9" ht="16.2" x14ac:dyDescent="0.3">
      <c r="C38" s="44" t="s">
        <v>40</v>
      </c>
      <c r="D38" s="40">
        <f>RSQ(I37:I41,H37:H41)</f>
        <v>0.9514099131783722</v>
      </c>
      <c r="F38" s="8"/>
      <c r="G38" s="8"/>
      <c r="H38" s="8">
        <v>4</v>
      </c>
      <c r="I38" s="76">
        <f>+'Paso 5'!G19</f>
        <v>1509.9999999999998</v>
      </c>
    </row>
    <row r="39" spans="3:9" x14ac:dyDescent="0.3">
      <c r="C39" s="45" t="s">
        <v>39</v>
      </c>
      <c r="D39" s="77">
        <f>FORECAST(D37,I37:I41,H37:H41)</f>
        <v>1142</v>
      </c>
      <c r="F39" s="8"/>
      <c r="G39" s="8"/>
      <c r="H39" s="8">
        <v>3</v>
      </c>
      <c r="I39" s="76">
        <f>+'Paso 5'!G20</f>
        <v>1350</v>
      </c>
    </row>
    <row r="40" spans="3:9" x14ac:dyDescent="0.3">
      <c r="F40" s="8"/>
      <c r="G40" s="8"/>
      <c r="H40" s="8">
        <v>2</v>
      </c>
      <c r="I40" s="76">
        <f>+'Paso 5'!G21</f>
        <v>810</v>
      </c>
    </row>
    <row r="41" spans="3:9" x14ac:dyDescent="0.3">
      <c r="F41" s="8"/>
      <c r="G41" s="8"/>
      <c r="H41" s="8">
        <v>1</v>
      </c>
      <c r="I41" s="76">
        <f>+'Paso 5'!G22</f>
        <v>220</v>
      </c>
    </row>
    <row r="46" spans="3:9" x14ac:dyDescent="0.3">
      <c r="H46" s="8"/>
    </row>
    <row r="47" spans="3:9" ht="29.4" thickBot="1" x14ac:dyDescent="0.35">
      <c r="C47" s="36"/>
      <c r="D47" s="39"/>
      <c r="F47" s="10" t="s">
        <v>8</v>
      </c>
      <c r="G47" s="12" t="s">
        <v>0</v>
      </c>
      <c r="H47" s="22" t="s">
        <v>10</v>
      </c>
      <c r="I47" s="12" t="s">
        <v>50</v>
      </c>
    </row>
    <row r="48" spans="3:9" x14ac:dyDescent="0.3">
      <c r="C48" s="46" t="s">
        <v>13</v>
      </c>
      <c r="D48" s="37">
        <f>+'Paso 4'!J40</f>
        <v>2.1</v>
      </c>
      <c r="F48" s="8" t="s">
        <v>57</v>
      </c>
      <c r="G48" s="8" t="s">
        <v>55</v>
      </c>
      <c r="H48" s="8">
        <v>5</v>
      </c>
      <c r="I48" s="76">
        <f>+'Paso 5'!G24</f>
        <v>760</v>
      </c>
    </row>
    <row r="49" spans="3:9" ht="16.2" x14ac:dyDescent="0.3">
      <c r="C49" s="44" t="s">
        <v>40</v>
      </c>
      <c r="D49" s="40">
        <f>RSQ(I48:I52,H48:H52)</f>
        <v>0.96268707024403377</v>
      </c>
      <c r="F49" s="8"/>
      <c r="G49" s="8"/>
      <c r="H49" s="8">
        <v>4</v>
      </c>
      <c r="I49" s="76">
        <f>+'Paso 5'!G25</f>
        <v>540</v>
      </c>
    </row>
    <row r="50" spans="3:9" x14ac:dyDescent="0.3">
      <c r="C50" s="45" t="s">
        <v>39</v>
      </c>
      <c r="D50" s="77">
        <f>FORECAST(D48,I48:I52,H48:H52)</f>
        <v>245.90000000000003</v>
      </c>
      <c r="F50" s="8"/>
      <c r="G50" s="8"/>
      <c r="H50" s="8">
        <v>3</v>
      </c>
      <c r="I50" s="76">
        <f>+'Paso 5'!G26</f>
        <v>430</v>
      </c>
    </row>
    <row r="51" spans="3:9" x14ac:dyDescent="0.3">
      <c r="F51" s="8"/>
      <c r="G51" s="8"/>
      <c r="H51" s="8">
        <v>2</v>
      </c>
      <c r="I51" s="76">
        <f>+'Paso 5'!G27</f>
        <v>150</v>
      </c>
    </row>
    <row r="52" spans="3:9" x14ac:dyDescent="0.3">
      <c r="F52" s="8"/>
      <c r="G52" s="8"/>
      <c r="H52" s="8">
        <v>1</v>
      </c>
      <c r="I52" s="76">
        <f>+'Paso 5'!G28</f>
        <v>110</v>
      </c>
    </row>
    <row r="53" spans="3:9" x14ac:dyDescent="0.3">
      <c r="F53" s="8"/>
      <c r="G53" s="8"/>
      <c r="H53" s="8"/>
      <c r="I53" s="8"/>
    </row>
    <row r="54" spans="3:9" ht="16.5" customHeight="1" x14ac:dyDescent="0.3"/>
    <row r="60" spans="3:9" ht="29.4" thickBot="1" x14ac:dyDescent="0.35">
      <c r="C60" s="36"/>
      <c r="F60" s="10" t="s">
        <v>8</v>
      </c>
      <c r="G60" s="12" t="s">
        <v>0</v>
      </c>
      <c r="H60" s="22" t="s">
        <v>10</v>
      </c>
      <c r="I60" s="12" t="s">
        <v>49</v>
      </c>
    </row>
    <row r="61" spans="3:9" x14ac:dyDescent="0.3">
      <c r="C61" s="122" t="s">
        <v>13</v>
      </c>
      <c r="D61" s="37">
        <f>+'Paso 4'!$J$55</f>
        <v>2.6</v>
      </c>
      <c r="F61" s="8" t="s">
        <v>16</v>
      </c>
      <c r="G61" s="8" t="s">
        <v>55</v>
      </c>
      <c r="H61" s="8">
        <v>5</v>
      </c>
      <c r="I61" s="76">
        <f>+'Paso 5'!G30</f>
        <v>1870</v>
      </c>
    </row>
    <row r="62" spans="3:9" ht="16.2" x14ac:dyDescent="0.3">
      <c r="C62" s="44" t="s">
        <v>40</v>
      </c>
      <c r="D62" s="40">
        <f>RSQ(I61:I65,H61:H65)</f>
        <v>0.75328525151274339</v>
      </c>
      <c r="F62" s="8"/>
      <c r="G62" s="8"/>
      <c r="H62" s="8">
        <v>4</v>
      </c>
      <c r="I62" s="76">
        <f>+'Paso 5'!G31</f>
        <v>869.99999999999989</v>
      </c>
    </row>
    <row r="63" spans="3:9" x14ac:dyDescent="0.3">
      <c r="C63" s="45" t="s">
        <v>39</v>
      </c>
      <c r="D63" s="77">
        <f>FORECAST(D61,I61:I65,H61:H65)</f>
        <v>766.4</v>
      </c>
      <c r="F63" s="8"/>
      <c r="G63" s="8"/>
      <c r="H63" s="8">
        <v>3</v>
      </c>
      <c r="I63" s="76">
        <f>+'Paso 5'!G32</f>
        <v>750</v>
      </c>
    </row>
    <row r="64" spans="3:9" x14ac:dyDescent="0.3">
      <c r="F64" s="8"/>
      <c r="G64" s="8"/>
      <c r="H64" s="8">
        <v>2</v>
      </c>
      <c r="I64" s="76">
        <f>+'Paso 5'!G33</f>
        <v>470</v>
      </c>
    </row>
    <row r="65" spans="3:9" x14ac:dyDescent="0.3">
      <c r="F65" s="8"/>
      <c r="G65" s="8"/>
      <c r="H65" s="8">
        <v>1</v>
      </c>
      <c r="I65" s="76">
        <f>+'Paso 5'!G34</f>
        <v>500</v>
      </c>
    </row>
    <row r="66" spans="3:9" x14ac:dyDescent="0.3">
      <c r="H66" s="8"/>
    </row>
    <row r="68" spans="3:9" x14ac:dyDescent="0.3">
      <c r="H68" s="8"/>
    </row>
    <row r="74" spans="3:9" ht="29.4" thickBot="1" x14ac:dyDescent="0.35">
      <c r="C74" s="38"/>
      <c r="F74" s="10" t="s">
        <v>8</v>
      </c>
      <c r="G74" s="12" t="s">
        <v>0</v>
      </c>
      <c r="H74" s="22" t="s">
        <v>10</v>
      </c>
      <c r="I74" s="12" t="s">
        <v>49</v>
      </c>
    </row>
    <row r="75" spans="3:9" x14ac:dyDescent="0.3">
      <c r="C75" s="122" t="s">
        <v>13</v>
      </c>
      <c r="D75" s="37">
        <f>+'Paso 4'!J68</f>
        <v>3.88</v>
      </c>
      <c r="F75" s="8" t="s">
        <v>1</v>
      </c>
      <c r="G75" s="8" t="s">
        <v>56</v>
      </c>
      <c r="H75" s="8">
        <v>5</v>
      </c>
      <c r="I75" s="76">
        <f>+'Paso 5'!G36</f>
        <v>4850</v>
      </c>
    </row>
    <row r="76" spans="3:9" ht="16.2" x14ac:dyDescent="0.3">
      <c r="C76" s="44" t="s">
        <v>40</v>
      </c>
      <c r="D76" s="40">
        <f>RSQ(I75:I79,H75:H79)</f>
        <v>0.96779204053327272</v>
      </c>
      <c r="F76" s="8"/>
      <c r="G76" s="8"/>
      <c r="H76" s="8">
        <v>4</v>
      </c>
      <c r="I76" s="76">
        <f>+'Paso 5'!G37</f>
        <v>4370</v>
      </c>
    </row>
    <row r="77" spans="3:9" x14ac:dyDescent="0.3">
      <c r="C77" s="45" t="s">
        <v>39</v>
      </c>
      <c r="D77" s="77">
        <f>FORECAST(D75,I75:I79,H75:H79)</f>
        <v>4344.24</v>
      </c>
      <c r="F77" s="8"/>
      <c r="G77" s="8"/>
      <c r="H77" s="8">
        <v>3</v>
      </c>
      <c r="I77" s="76">
        <f>+'Paso 5'!G38</f>
        <v>4010</v>
      </c>
    </row>
    <row r="78" spans="3:9" x14ac:dyDescent="0.3">
      <c r="F78" s="8"/>
      <c r="G78" s="8"/>
      <c r="H78" s="8">
        <v>2</v>
      </c>
      <c r="I78" s="76">
        <f>+'Paso 5'!G39</f>
        <v>3540</v>
      </c>
    </row>
    <row r="79" spans="3:9" x14ac:dyDescent="0.3">
      <c r="F79" s="8"/>
      <c r="G79" s="8"/>
      <c r="H79" s="8">
        <v>1</v>
      </c>
      <c r="I79" s="76">
        <f>+'Paso 5'!G40</f>
        <v>2650</v>
      </c>
    </row>
    <row r="80" spans="3:9" x14ac:dyDescent="0.3">
      <c r="F80" s="139"/>
    </row>
    <row r="81" spans="3:9" x14ac:dyDescent="0.3">
      <c r="F81" s="139"/>
    </row>
    <row r="82" spans="3:9" x14ac:dyDescent="0.3">
      <c r="F82" s="139"/>
    </row>
    <row r="83" spans="3:9" x14ac:dyDescent="0.3">
      <c r="F83" s="139"/>
    </row>
    <row r="84" spans="3:9" x14ac:dyDescent="0.3">
      <c r="F84" s="139"/>
    </row>
    <row r="85" spans="3:9" x14ac:dyDescent="0.3">
      <c r="F85" s="139"/>
    </row>
    <row r="86" spans="3:9" x14ac:dyDescent="0.3">
      <c r="F86" s="139"/>
    </row>
    <row r="87" spans="3:9" ht="29.4" thickBot="1" x14ac:dyDescent="0.35">
      <c r="C87" s="38"/>
      <c r="F87" s="10" t="s">
        <v>8</v>
      </c>
      <c r="G87" s="12" t="s">
        <v>0</v>
      </c>
      <c r="H87" s="22" t="s">
        <v>10</v>
      </c>
      <c r="I87" s="12" t="s">
        <v>49</v>
      </c>
    </row>
    <row r="88" spans="3:9" x14ac:dyDescent="0.3">
      <c r="C88" s="122" t="s">
        <v>13</v>
      </c>
      <c r="D88" s="37">
        <f>+'Paso 4'!J83</f>
        <v>1.73</v>
      </c>
      <c r="F88" s="8" t="s">
        <v>71</v>
      </c>
      <c r="G88" s="8" t="s">
        <v>54</v>
      </c>
      <c r="H88" s="8">
        <v>5</v>
      </c>
      <c r="I88" s="76">
        <f>+'Paso 5'!G42</f>
        <v>530</v>
      </c>
    </row>
    <row r="89" spans="3:9" ht="16.2" x14ac:dyDescent="0.3">
      <c r="C89" s="44" t="s">
        <v>40</v>
      </c>
      <c r="D89" s="40">
        <f>RSQ(I88:I92,H88:H92)</f>
        <v>0.9802276035933668</v>
      </c>
      <c r="F89" s="8"/>
      <c r="G89" s="8"/>
      <c r="H89" s="8">
        <v>4</v>
      </c>
      <c r="I89" s="76">
        <f>+'Paso 5'!G43</f>
        <v>405</v>
      </c>
    </row>
    <row r="90" spans="3:9" x14ac:dyDescent="0.3">
      <c r="C90" s="45" t="s">
        <v>39</v>
      </c>
      <c r="D90" s="77">
        <f>FORECAST(D88,I88:I92,H88:H92)</f>
        <v>96.551000000000016</v>
      </c>
      <c r="F90" s="8"/>
      <c r="G90" s="8"/>
      <c r="H90" s="8">
        <v>3</v>
      </c>
      <c r="I90" s="76">
        <f>+'Paso 5'!G44</f>
        <v>210</v>
      </c>
    </row>
    <row r="91" spans="3:9" x14ac:dyDescent="0.3">
      <c r="F91" s="8"/>
      <c r="G91" s="8"/>
      <c r="H91" s="8">
        <v>2</v>
      </c>
      <c r="I91" s="76">
        <f>+'Paso 5'!G45</f>
        <v>132</v>
      </c>
    </row>
    <row r="92" spans="3:9" x14ac:dyDescent="0.3">
      <c r="F92" s="8"/>
      <c r="G92" s="8"/>
      <c r="H92" s="8">
        <v>1</v>
      </c>
      <c r="I92" s="172">
        <f>+'Paso 5'!G46</f>
        <v>23</v>
      </c>
    </row>
  </sheetData>
  <sheetProtection algorithmName="SHA-512" hashValue="2IYQLd3kWeNWYm5W6sBrj2f5oAW7a7D+6Q+QODv+pBLgMYyVRPExQUAtnLROtq+X1KNWrMgOUgNvnrbxMxvQsA==" saltValue="2is+dQlXbjtqe0ujuGbP8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"/>
  <sheetViews>
    <sheetView workbookViewId="0">
      <selection activeCell="J3" sqref="J3"/>
    </sheetView>
  </sheetViews>
  <sheetFormatPr baseColWidth="10" defaultRowHeight="14.4" x14ac:dyDescent="0.3"/>
  <cols>
    <col min="2" max="2" width="15.44140625" customWidth="1"/>
    <col min="3" max="3" width="18.33203125" customWidth="1"/>
    <col min="4" max="4" width="13.44140625" customWidth="1"/>
    <col min="5" max="5" width="12.5546875" customWidth="1"/>
    <col min="6" max="6" width="26" customWidth="1"/>
    <col min="7" max="7" width="18.33203125" customWidth="1"/>
    <col min="12" max="16" width="11.44140625" style="5"/>
  </cols>
  <sheetData>
    <row r="1" spans="1:11" s="5" customFormat="1" x14ac:dyDescent="0.3"/>
    <row r="2" spans="1:11" s="5" customFormat="1" x14ac:dyDescent="0.3"/>
    <row r="3" spans="1:11" x14ac:dyDescent="0.3">
      <c r="A3" s="5"/>
      <c r="B3" s="5"/>
      <c r="C3" s="5"/>
      <c r="D3" s="5"/>
      <c r="E3" s="5"/>
      <c r="F3" s="5"/>
      <c r="G3" s="5"/>
      <c r="H3" s="5"/>
      <c r="I3" s="5"/>
      <c r="J3" s="5"/>
      <c r="K3" s="5"/>
    </row>
    <row r="4" spans="1:11" x14ac:dyDescent="0.3">
      <c r="A4" s="5"/>
      <c r="B4" s="5"/>
      <c r="C4" s="5"/>
      <c r="D4" s="5"/>
      <c r="E4" s="5"/>
      <c r="F4" s="5"/>
      <c r="G4" s="5"/>
      <c r="H4" s="5"/>
      <c r="I4" s="5"/>
      <c r="J4" s="5"/>
      <c r="K4" s="5"/>
    </row>
    <row r="5" spans="1:11" x14ac:dyDescent="0.3">
      <c r="A5" s="5"/>
      <c r="B5" s="18"/>
      <c r="C5" s="5"/>
      <c r="D5" s="5"/>
      <c r="E5" s="5"/>
      <c r="F5" s="13"/>
      <c r="G5" s="23"/>
      <c r="H5" s="5"/>
      <c r="I5" s="5"/>
      <c r="J5" s="5"/>
      <c r="K5" s="5"/>
    </row>
    <row r="6" spans="1:11" ht="30.6" x14ac:dyDescent="0.3">
      <c r="A6" s="5"/>
      <c r="B6" s="56" t="s">
        <v>8</v>
      </c>
      <c r="C6" s="117" t="s">
        <v>0</v>
      </c>
      <c r="D6" s="117" t="s">
        <v>46</v>
      </c>
      <c r="E6" s="56" t="s">
        <v>11</v>
      </c>
      <c r="F6" s="56" t="s">
        <v>48</v>
      </c>
      <c r="G6" s="57" t="s">
        <v>47</v>
      </c>
      <c r="H6" s="5"/>
      <c r="I6" s="5"/>
      <c r="J6" s="5"/>
      <c r="K6" s="5"/>
    </row>
    <row r="7" spans="1:11" x14ac:dyDescent="0.3">
      <c r="A7" s="5"/>
      <c r="B7" s="58" t="s">
        <v>58</v>
      </c>
      <c r="C7" s="33" t="s">
        <v>2</v>
      </c>
      <c r="D7" s="33">
        <v>5</v>
      </c>
      <c r="E7" s="182">
        <v>32</v>
      </c>
      <c r="F7" s="99">
        <v>18</v>
      </c>
      <c r="G7" s="73">
        <f>F7*100</f>
        <v>1800</v>
      </c>
      <c r="H7" s="5"/>
      <c r="I7" s="5"/>
      <c r="J7" s="5"/>
      <c r="K7" s="5"/>
    </row>
    <row r="8" spans="1:11" x14ac:dyDescent="0.3">
      <c r="A8" s="5"/>
      <c r="B8" s="60"/>
      <c r="C8" s="43"/>
      <c r="D8" s="43">
        <v>4</v>
      </c>
      <c r="E8" s="183">
        <v>24</v>
      </c>
      <c r="F8" s="35">
        <v>13.5</v>
      </c>
      <c r="G8" s="74">
        <f>F8*100</f>
        <v>1350</v>
      </c>
      <c r="H8" s="5"/>
      <c r="I8" s="5"/>
      <c r="J8" s="5"/>
      <c r="K8" s="5"/>
    </row>
    <row r="9" spans="1:11" x14ac:dyDescent="0.3">
      <c r="A9" s="5"/>
      <c r="B9" s="60"/>
      <c r="C9" s="43"/>
      <c r="D9" s="43">
        <v>3</v>
      </c>
      <c r="E9" s="183">
        <v>15.8</v>
      </c>
      <c r="F9" s="35">
        <v>10.1</v>
      </c>
      <c r="G9" s="74">
        <f>F9*100</f>
        <v>1010</v>
      </c>
      <c r="H9" s="5"/>
      <c r="I9" s="5"/>
      <c r="J9" s="5"/>
      <c r="K9" s="5"/>
    </row>
    <row r="10" spans="1:11" x14ac:dyDescent="0.3">
      <c r="A10" s="5"/>
      <c r="B10" s="60"/>
      <c r="C10" s="43"/>
      <c r="D10" s="43">
        <v>2</v>
      </c>
      <c r="E10" s="183">
        <v>8.5</v>
      </c>
      <c r="F10" s="35">
        <v>5.2</v>
      </c>
      <c r="G10" s="74">
        <f>F10*100</f>
        <v>520</v>
      </c>
      <c r="H10" s="5"/>
      <c r="I10" s="5"/>
      <c r="J10" s="5"/>
      <c r="K10" s="5"/>
    </row>
    <row r="11" spans="1:11" x14ac:dyDescent="0.3">
      <c r="A11" s="5"/>
      <c r="B11" s="60"/>
      <c r="C11" s="43"/>
      <c r="D11" s="43">
        <v>1</v>
      </c>
      <c r="E11" s="183">
        <v>2.7</v>
      </c>
      <c r="F11" s="35">
        <v>1.2</v>
      </c>
      <c r="G11" s="74">
        <f>F11*100</f>
        <v>120</v>
      </c>
      <c r="H11" s="5"/>
      <c r="I11" s="5"/>
      <c r="J11" s="5"/>
      <c r="K11" s="5"/>
    </row>
    <row r="12" spans="1:11" x14ac:dyDescent="0.3">
      <c r="A12" s="5"/>
      <c r="B12" s="60"/>
      <c r="C12" s="43"/>
      <c r="D12" s="43"/>
      <c r="E12" s="43"/>
      <c r="F12" s="43"/>
      <c r="G12" s="74"/>
      <c r="H12" s="5"/>
      <c r="I12" s="5"/>
      <c r="J12" s="5"/>
      <c r="K12" s="5"/>
    </row>
    <row r="13" spans="1:11" x14ac:dyDescent="0.3">
      <c r="A13" s="5"/>
      <c r="B13" s="60"/>
      <c r="C13" s="43" t="s">
        <v>15</v>
      </c>
      <c r="D13" s="43">
        <v>5</v>
      </c>
      <c r="E13" s="183">
        <v>22.1</v>
      </c>
      <c r="F13" s="184">
        <v>11.2</v>
      </c>
      <c r="G13" s="74">
        <f>F13*100</f>
        <v>1120</v>
      </c>
      <c r="H13" s="5"/>
      <c r="I13" s="5"/>
      <c r="J13" s="5"/>
      <c r="K13" s="5"/>
    </row>
    <row r="14" spans="1:11" x14ac:dyDescent="0.3">
      <c r="A14" s="5"/>
      <c r="B14" s="60"/>
      <c r="C14" s="43"/>
      <c r="D14" s="43">
        <v>4</v>
      </c>
      <c r="E14" s="183">
        <v>14.6</v>
      </c>
      <c r="F14" s="184">
        <v>8.6</v>
      </c>
      <c r="G14" s="74">
        <f t="shared" ref="G14:G22" si="0">(F14/1000)*(10000/0.1)</f>
        <v>860</v>
      </c>
      <c r="H14" s="5"/>
      <c r="I14" s="5"/>
      <c r="J14" s="5"/>
      <c r="K14" s="5"/>
    </row>
    <row r="15" spans="1:11" x14ac:dyDescent="0.3">
      <c r="A15" s="5"/>
      <c r="B15" s="60"/>
      <c r="C15" s="43"/>
      <c r="D15" s="43">
        <v>3</v>
      </c>
      <c r="E15" s="183">
        <v>8.1999999999999993</v>
      </c>
      <c r="F15" s="184">
        <v>5.0999999999999996</v>
      </c>
      <c r="G15" s="74">
        <f t="shared" si="0"/>
        <v>509.99999999999994</v>
      </c>
      <c r="H15" s="5"/>
      <c r="I15" s="5"/>
      <c r="J15" s="5"/>
      <c r="K15" s="5"/>
    </row>
    <row r="16" spans="1:11" x14ac:dyDescent="0.3">
      <c r="A16" s="5"/>
      <c r="B16" s="60"/>
      <c r="C16" s="43"/>
      <c r="D16" s="43">
        <v>2</v>
      </c>
      <c r="E16" s="183">
        <v>7.6</v>
      </c>
      <c r="F16" s="184">
        <v>4</v>
      </c>
      <c r="G16" s="74">
        <f t="shared" si="0"/>
        <v>400</v>
      </c>
      <c r="H16" s="5"/>
      <c r="I16" s="5"/>
      <c r="J16" s="5"/>
      <c r="K16" s="5"/>
    </row>
    <row r="17" spans="1:11" x14ac:dyDescent="0.3">
      <c r="A17" s="5"/>
      <c r="B17" s="60"/>
      <c r="C17" s="43"/>
      <c r="D17" s="43">
        <v>1</v>
      </c>
      <c r="E17" s="183">
        <v>3.2</v>
      </c>
      <c r="F17" s="184">
        <v>2.2000000000000002</v>
      </c>
      <c r="G17" s="74">
        <f t="shared" si="0"/>
        <v>220</v>
      </c>
      <c r="H17" s="5"/>
      <c r="I17" s="5"/>
      <c r="J17" s="5"/>
      <c r="K17" s="5"/>
    </row>
    <row r="18" spans="1:11" x14ac:dyDescent="0.3">
      <c r="A18" s="5"/>
      <c r="B18" s="58" t="s">
        <v>57</v>
      </c>
      <c r="C18" s="33" t="s">
        <v>14</v>
      </c>
      <c r="D18" s="33">
        <v>5</v>
      </c>
      <c r="E18" s="119">
        <v>36</v>
      </c>
      <c r="F18" s="99">
        <v>18.2</v>
      </c>
      <c r="G18" s="73">
        <f t="shared" si="0"/>
        <v>1820</v>
      </c>
      <c r="H18" s="5"/>
      <c r="I18" s="5"/>
      <c r="J18" s="5"/>
      <c r="K18" s="5"/>
    </row>
    <row r="19" spans="1:11" x14ac:dyDescent="0.3">
      <c r="A19" s="5"/>
      <c r="B19" s="60"/>
      <c r="C19" s="43"/>
      <c r="D19" s="43">
        <v>4</v>
      </c>
      <c r="E19" s="120">
        <v>27.1</v>
      </c>
      <c r="F19" s="35">
        <v>15.1</v>
      </c>
      <c r="G19" s="74">
        <f t="shared" si="0"/>
        <v>1509.9999999999998</v>
      </c>
      <c r="H19" s="5"/>
      <c r="I19" s="5"/>
      <c r="J19" s="5"/>
      <c r="K19" s="5"/>
    </row>
    <row r="20" spans="1:11" x14ac:dyDescent="0.3">
      <c r="A20" s="5"/>
      <c r="B20" s="62"/>
      <c r="C20" s="63"/>
      <c r="D20" s="88">
        <v>3</v>
      </c>
      <c r="E20" s="120">
        <v>18.2</v>
      </c>
      <c r="F20" s="35">
        <v>13.5</v>
      </c>
      <c r="G20" s="74">
        <f t="shared" si="0"/>
        <v>1350</v>
      </c>
      <c r="H20" s="5"/>
      <c r="I20" s="5"/>
      <c r="J20" s="5"/>
      <c r="K20" s="5"/>
    </row>
    <row r="21" spans="1:11" x14ac:dyDescent="0.3">
      <c r="A21" s="5"/>
      <c r="B21" s="60"/>
      <c r="C21" s="43"/>
      <c r="D21" s="43">
        <v>2</v>
      </c>
      <c r="E21" s="120">
        <v>11.1</v>
      </c>
      <c r="F21" s="35">
        <v>8.1</v>
      </c>
      <c r="G21" s="74">
        <f t="shared" si="0"/>
        <v>810</v>
      </c>
      <c r="H21" s="5"/>
      <c r="I21" s="5"/>
      <c r="J21" s="5"/>
      <c r="K21" s="5"/>
    </row>
    <row r="22" spans="1:11" x14ac:dyDescent="0.3">
      <c r="A22" s="5"/>
      <c r="B22" s="60"/>
      <c r="C22" s="43"/>
      <c r="D22" s="43">
        <v>1</v>
      </c>
      <c r="E22" s="120">
        <v>4.3</v>
      </c>
      <c r="F22" s="35">
        <v>2.2000000000000002</v>
      </c>
      <c r="G22" s="74">
        <f t="shared" si="0"/>
        <v>220</v>
      </c>
      <c r="H22" s="5"/>
      <c r="I22" s="5"/>
      <c r="J22" s="5"/>
      <c r="K22" s="5"/>
    </row>
    <row r="23" spans="1:11" x14ac:dyDescent="0.3">
      <c r="A23" s="5"/>
      <c r="B23" s="60"/>
      <c r="C23" s="43"/>
      <c r="D23" s="43"/>
      <c r="E23" s="43"/>
      <c r="F23" s="43"/>
      <c r="G23" s="74"/>
      <c r="H23" s="5"/>
      <c r="I23" s="5"/>
      <c r="J23" s="5"/>
      <c r="K23" s="5"/>
    </row>
    <row r="24" spans="1:11" ht="13.5" customHeight="1" x14ac:dyDescent="0.3">
      <c r="A24" s="5"/>
      <c r="B24" s="60"/>
      <c r="C24" s="43" t="s">
        <v>15</v>
      </c>
      <c r="D24" s="43">
        <v>5</v>
      </c>
      <c r="E24" s="183">
        <v>17.100000000000001</v>
      </c>
      <c r="F24" s="184">
        <v>7.6</v>
      </c>
      <c r="G24" s="74">
        <f>(F24/1000)*(10000/0.1)</f>
        <v>760</v>
      </c>
      <c r="H24" s="5"/>
      <c r="I24" s="5"/>
      <c r="J24" s="5"/>
      <c r="K24" s="5"/>
    </row>
    <row r="25" spans="1:11" x14ac:dyDescent="0.3">
      <c r="A25" s="5"/>
      <c r="B25" s="60"/>
      <c r="C25" s="43"/>
      <c r="D25" s="43">
        <v>4</v>
      </c>
      <c r="E25" s="183">
        <v>13.1</v>
      </c>
      <c r="F25" s="184">
        <v>5.4</v>
      </c>
      <c r="G25" s="74">
        <f>(F25/1000)*(10000/0.1)</f>
        <v>540</v>
      </c>
      <c r="H25" s="5"/>
      <c r="I25" s="5"/>
      <c r="J25" s="5"/>
      <c r="K25" s="5"/>
    </row>
    <row r="26" spans="1:11" x14ac:dyDescent="0.3">
      <c r="A26" s="5"/>
      <c r="B26" s="60"/>
      <c r="C26" s="43"/>
      <c r="D26" s="43">
        <v>3</v>
      </c>
      <c r="E26" s="183">
        <v>11.4</v>
      </c>
      <c r="F26" s="184">
        <v>4.3</v>
      </c>
      <c r="G26" s="74">
        <f>(F26/1000)*(10000/0.1)</f>
        <v>430</v>
      </c>
      <c r="H26" s="5"/>
      <c r="I26" s="5"/>
      <c r="J26" s="5"/>
      <c r="K26" s="5"/>
    </row>
    <row r="27" spans="1:11" x14ac:dyDescent="0.3">
      <c r="A27" s="5"/>
      <c r="B27" s="60"/>
      <c r="C27" s="43"/>
      <c r="D27" s="43">
        <v>2</v>
      </c>
      <c r="E27" s="183">
        <v>4.9000000000000004</v>
      </c>
      <c r="F27" s="184">
        <v>1.5</v>
      </c>
      <c r="G27" s="74">
        <f>(F27/1000)*(10000/0.1)</f>
        <v>150</v>
      </c>
      <c r="H27" s="5"/>
      <c r="I27" s="5"/>
      <c r="J27" s="5"/>
      <c r="K27" s="5"/>
    </row>
    <row r="28" spans="1:11" x14ac:dyDescent="0.3">
      <c r="A28" s="5"/>
      <c r="B28" s="67"/>
      <c r="C28" s="68"/>
      <c r="D28" s="68">
        <v>1</v>
      </c>
      <c r="E28" s="185">
        <v>2.2000000000000002</v>
      </c>
      <c r="F28" s="186">
        <v>1.1000000000000001</v>
      </c>
      <c r="G28" s="75">
        <f>(F28/1000)*(10000/0.1)</f>
        <v>110</v>
      </c>
      <c r="H28" s="5"/>
      <c r="I28" s="5"/>
      <c r="J28" s="5"/>
      <c r="K28" s="5"/>
    </row>
    <row r="29" spans="1:11" x14ac:dyDescent="0.3">
      <c r="A29" s="13"/>
      <c r="B29" s="43"/>
      <c r="C29" s="43"/>
      <c r="D29" s="43"/>
      <c r="E29" s="43"/>
      <c r="F29" s="43"/>
      <c r="G29" s="76"/>
      <c r="H29" s="13"/>
      <c r="I29" s="5"/>
      <c r="J29" s="5"/>
      <c r="K29" s="5"/>
    </row>
    <row r="30" spans="1:11" x14ac:dyDescent="0.3">
      <c r="A30" s="5"/>
      <c r="B30" s="58" t="s">
        <v>16</v>
      </c>
      <c r="C30" s="33" t="s">
        <v>15</v>
      </c>
      <c r="D30" s="33">
        <v>5</v>
      </c>
      <c r="E30" s="119">
        <v>35.5</v>
      </c>
      <c r="F30" s="99">
        <v>18.7</v>
      </c>
      <c r="G30" s="73">
        <f>F30*100</f>
        <v>1870</v>
      </c>
      <c r="H30" s="5"/>
      <c r="I30" s="5"/>
      <c r="J30" s="5"/>
      <c r="K30" s="5"/>
    </row>
    <row r="31" spans="1:11" x14ac:dyDescent="0.3">
      <c r="A31" s="5"/>
      <c r="B31" s="60"/>
      <c r="C31" s="43"/>
      <c r="D31" s="43">
        <v>4</v>
      </c>
      <c r="E31" s="120">
        <v>10.6</v>
      </c>
      <c r="F31" s="35">
        <v>8.6999999999999993</v>
      </c>
      <c r="G31" s="74">
        <f>F31*100</f>
        <v>869.99999999999989</v>
      </c>
      <c r="H31" s="5"/>
      <c r="I31" s="5"/>
      <c r="J31" s="5"/>
      <c r="K31" s="5"/>
    </row>
    <row r="32" spans="1:11" x14ac:dyDescent="0.3">
      <c r="A32" s="5"/>
      <c r="B32" s="60"/>
      <c r="C32" s="43"/>
      <c r="D32" s="43">
        <v>3</v>
      </c>
      <c r="E32" s="120">
        <v>14.5</v>
      </c>
      <c r="F32" s="35">
        <v>7.5</v>
      </c>
      <c r="G32" s="74">
        <f>F32*100</f>
        <v>750</v>
      </c>
      <c r="H32" s="5"/>
      <c r="I32" s="5"/>
      <c r="J32" s="5"/>
      <c r="K32" s="5"/>
    </row>
    <row r="33" spans="1:11" x14ac:dyDescent="0.3">
      <c r="A33" s="5"/>
      <c r="B33" s="60"/>
      <c r="C33" s="43"/>
      <c r="D33" s="43">
        <v>2</v>
      </c>
      <c r="E33" s="120">
        <v>8.6999999999999993</v>
      </c>
      <c r="F33" s="35">
        <v>4.7</v>
      </c>
      <c r="G33" s="74">
        <f>F33*100</f>
        <v>470</v>
      </c>
      <c r="H33" s="5"/>
      <c r="I33" s="5"/>
      <c r="J33" s="5"/>
      <c r="K33" s="5"/>
    </row>
    <row r="34" spans="1:11" x14ac:dyDescent="0.3">
      <c r="A34" s="5"/>
      <c r="B34" s="67"/>
      <c r="C34" s="68"/>
      <c r="D34" s="68">
        <v>1</v>
      </c>
      <c r="E34" s="121">
        <v>6.7</v>
      </c>
      <c r="F34" s="69">
        <v>5</v>
      </c>
      <c r="G34" s="75">
        <f>F34*100</f>
        <v>500</v>
      </c>
      <c r="H34" s="5"/>
      <c r="I34" s="5"/>
      <c r="J34" s="5"/>
      <c r="K34" s="5"/>
    </row>
    <row r="35" spans="1:11" x14ac:dyDescent="0.3">
      <c r="A35" s="13"/>
      <c r="B35" s="13"/>
      <c r="C35" s="13"/>
      <c r="D35" s="13"/>
      <c r="E35" s="13"/>
      <c r="F35" s="13"/>
      <c r="G35" s="92"/>
      <c r="H35" s="13"/>
      <c r="I35" s="5"/>
      <c r="J35" s="5"/>
      <c r="K35" s="5"/>
    </row>
    <row r="36" spans="1:11" x14ac:dyDescent="0.3">
      <c r="A36" s="5"/>
      <c r="B36" s="58" t="s">
        <v>1</v>
      </c>
      <c r="C36" s="33" t="s">
        <v>42</v>
      </c>
      <c r="D36" s="33">
        <v>5</v>
      </c>
      <c r="E36" s="119">
        <v>177.2</v>
      </c>
      <c r="F36" s="99">
        <v>48.5</v>
      </c>
      <c r="G36" s="73">
        <f>F36*100</f>
        <v>4850</v>
      </c>
      <c r="H36" s="5"/>
      <c r="I36" s="5"/>
      <c r="J36" s="5"/>
      <c r="K36" s="5"/>
    </row>
    <row r="37" spans="1:11" x14ac:dyDescent="0.3">
      <c r="A37" s="5"/>
      <c r="B37" s="60"/>
      <c r="C37" s="43"/>
      <c r="D37" s="43">
        <v>4</v>
      </c>
      <c r="E37" s="120">
        <v>168.8</v>
      </c>
      <c r="F37" s="35">
        <v>43.7</v>
      </c>
      <c r="G37" s="74">
        <f>F37*100</f>
        <v>4370</v>
      </c>
      <c r="H37" s="5"/>
      <c r="I37" s="5"/>
      <c r="J37" s="5"/>
      <c r="K37" s="5"/>
    </row>
    <row r="38" spans="1:11" x14ac:dyDescent="0.3">
      <c r="A38" s="5"/>
      <c r="B38" s="60"/>
      <c r="C38" s="43"/>
      <c r="D38" s="43">
        <v>3</v>
      </c>
      <c r="E38" s="120">
        <v>147.4</v>
      </c>
      <c r="F38" s="35">
        <v>40.1</v>
      </c>
      <c r="G38" s="74">
        <f>F38*100</f>
        <v>4010</v>
      </c>
      <c r="H38" s="5"/>
      <c r="I38" s="5"/>
      <c r="J38" s="5"/>
      <c r="K38" s="5"/>
    </row>
    <row r="39" spans="1:11" x14ac:dyDescent="0.3">
      <c r="A39" s="5"/>
      <c r="B39" s="60"/>
      <c r="C39" s="43"/>
      <c r="D39" s="43">
        <v>2</v>
      </c>
      <c r="E39" s="120">
        <v>131.9</v>
      </c>
      <c r="F39" s="35">
        <v>35.4</v>
      </c>
      <c r="G39" s="74">
        <f>F39*100</f>
        <v>3540</v>
      </c>
      <c r="H39" s="5"/>
      <c r="I39" s="5"/>
      <c r="J39" s="5"/>
      <c r="K39" s="5"/>
    </row>
    <row r="40" spans="1:11" x14ac:dyDescent="0.3">
      <c r="A40" s="5"/>
      <c r="B40" s="67"/>
      <c r="C40" s="68"/>
      <c r="D40" s="68">
        <v>1</v>
      </c>
      <c r="E40" s="121">
        <v>91.1</v>
      </c>
      <c r="F40" s="69">
        <v>26.5</v>
      </c>
      <c r="G40" s="75">
        <f>F40*100</f>
        <v>2650</v>
      </c>
      <c r="H40" s="5"/>
      <c r="I40" s="5"/>
      <c r="J40" s="5"/>
      <c r="K40" s="5"/>
    </row>
    <row r="41" spans="1:11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</row>
    <row r="42" spans="1:11" x14ac:dyDescent="0.3">
      <c r="A42" s="5"/>
      <c r="B42" s="58" t="s">
        <v>71</v>
      </c>
      <c r="C42" s="33" t="s">
        <v>14</v>
      </c>
      <c r="D42" s="33">
        <v>5</v>
      </c>
      <c r="E42" s="182">
        <v>8.9</v>
      </c>
      <c r="F42" s="187">
        <v>5.3</v>
      </c>
      <c r="G42" s="73">
        <f>F42*100</f>
        <v>530</v>
      </c>
      <c r="H42" s="5"/>
      <c r="I42" s="5"/>
      <c r="J42" s="5"/>
      <c r="K42" s="5"/>
    </row>
    <row r="43" spans="1:11" x14ac:dyDescent="0.3">
      <c r="A43" s="5"/>
      <c r="B43" s="60"/>
      <c r="C43" s="43"/>
      <c r="D43" s="43">
        <v>4</v>
      </c>
      <c r="E43" s="183">
        <v>7.04</v>
      </c>
      <c r="F43" s="184">
        <v>4.05</v>
      </c>
      <c r="G43" s="74">
        <f>F43*100</f>
        <v>405</v>
      </c>
      <c r="H43" s="5"/>
      <c r="I43" s="5"/>
      <c r="J43" s="5"/>
      <c r="K43" s="5"/>
    </row>
    <row r="44" spans="1:11" x14ac:dyDescent="0.3">
      <c r="A44" s="5"/>
      <c r="B44" s="60"/>
      <c r="C44" s="43"/>
      <c r="D44" s="43">
        <v>3</v>
      </c>
      <c r="E44" s="183">
        <v>4.01</v>
      </c>
      <c r="F44" s="184">
        <v>2.1</v>
      </c>
      <c r="G44" s="74">
        <f>F44*100</f>
        <v>210</v>
      </c>
      <c r="H44" s="5"/>
      <c r="I44" s="5"/>
      <c r="J44" s="5"/>
      <c r="K44" s="5"/>
    </row>
    <row r="45" spans="1:11" x14ac:dyDescent="0.3">
      <c r="A45" s="5"/>
      <c r="B45" s="60"/>
      <c r="C45" s="43"/>
      <c r="D45" s="43">
        <v>2</v>
      </c>
      <c r="E45" s="183">
        <v>2.2999999999999998</v>
      </c>
      <c r="F45" s="184">
        <v>1.32</v>
      </c>
      <c r="G45" s="74">
        <f>F45*100</f>
        <v>132</v>
      </c>
      <c r="H45" s="5"/>
      <c r="I45" s="5"/>
      <c r="J45" s="5"/>
      <c r="K45" s="5"/>
    </row>
    <row r="46" spans="1:11" x14ac:dyDescent="0.3">
      <c r="A46" s="5"/>
      <c r="B46" s="67"/>
      <c r="C46" s="68"/>
      <c r="D46" s="68">
        <v>1</v>
      </c>
      <c r="E46" s="185">
        <v>0.6</v>
      </c>
      <c r="F46" s="186">
        <v>0.23</v>
      </c>
      <c r="G46" s="75">
        <f>F46*100</f>
        <v>23</v>
      </c>
      <c r="H46" s="5"/>
      <c r="I46" s="5"/>
      <c r="J46" s="5"/>
      <c r="K46" s="5"/>
    </row>
    <row r="47" spans="1:11" x14ac:dyDescent="0.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</row>
    <row r="48" spans="1:11" x14ac:dyDescent="0.3">
      <c r="A48" s="5"/>
      <c r="B48" s="5"/>
      <c r="C48" s="5"/>
      <c r="D48" s="5"/>
      <c r="E48" s="5"/>
      <c r="F48" s="170"/>
      <c r="G48" s="5"/>
      <c r="H48" s="5"/>
      <c r="I48" s="5"/>
      <c r="J48" s="5"/>
      <c r="K48" s="5"/>
    </row>
    <row r="49" spans="1:11" x14ac:dyDescent="0.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</row>
    <row r="50" spans="1:11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</row>
    <row r="51" spans="1:11" ht="16.2" x14ac:dyDescent="0.3">
      <c r="A51" s="5"/>
      <c r="B51" s="5" t="s">
        <v>53</v>
      </c>
      <c r="C51" s="5"/>
      <c r="D51" s="5"/>
      <c r="E51" s="5"/>
      <c r="F51" s="5"/>
      <c r="G51" s="5"/>
      <c r="H51" s="5"/>
      <c r="I51" s="5"/>
      <c r="J51" s="5"/>
      <c r="K51" s="5"/>
    </row>
    <row r="52" spans="1:11" x14ac:dyDescent="0.3">
      <c r="A52" s="5"/>
      <c r="B52" s="8"/>
      <c r="C52" s="8"/>
      <c r="D52" s="8"/>
      <c r="E52" s="34"/>
      <c r="F52" s="34"/>
      <c r="G52" s="17"/>
      <c r="H52" s="5"/>
      <c r="I52" s="5"/>
      <c r="J52" s="5"/>
      <c r="K52" s="5"/>
    </row>
    <row r="53" spans="1:11" x14ac:dyDescent="0.3">
      <c r="A53" s="5"/>
      <c r="B53" s="8"/>
      <c r="C53" s="8"/>
      <c r="D53" s="8"/>
      <c r="E53" s="34"/>
      <c r="F53" s="34"/>
      <c r="G53" s="17"/>
      <c r="H53" s="5"/>
      <c r="I53" s="5"/>
      <c r="J53" s="5"/>
      <c r="K53" s="5"/>
    </row>
    <row r="54" spans="1:11" x14ac:dyDescent="0.3">
      <c r="A54" s="5"/>
      <c r="H54" s="5"/>
      <c r="I54" s="5"/>
      <c r="J54" s="5"/>
      <c r="K54" s="5"/>
    </row>
    <row r="55" spans="1:11" x14ac:dyDescent="0.3">
      <c r="A55" s="5"/>
      <c r="H55" s="5"/>
      <c r="I55" s="5"/>
      <c r="J55" s="5"/>
      <c r="K55" s="5"/>
    </row>
    <row r="56" spans="1:11" x14ac:dyDescent="0.3">
      <c r="A56" s="5"/>
      <c r="H56" s="5"/>
      <c r="I56" s="5"/>
      <c r="J56" s="5"/>
      <c r="K56" s="5"/>
    </row>
    <row r="57" spans="1:11" x14ac:dyDescent="0.3">
      <c r="A57" s="5"/>
      <c r="H57" s="5"/>
      <c r="I57" s="5"/>
      <c r="J57" s="5"/>
      <c r="K57" s="5"/>
    </row>
    <row r="58" spans="1:11" x14ac:dyDescent="0.3">
      <c r="A58" s="5"/>
      <c r="H58" s="5"/>
      <c r="I58" s="5"/>
      <c r="J58" s="5"/>
      <c r="K58" s="5"/>
    </row>
    <row r="59" spans="1:11" x14ac:dyDescent="0.3">
      <c r="A59" s="5"/>
      <c r="B59" s="5"/>
      <c r="C59" s="5"/>
      <c r="D59" s="5"/>
      <c r="E59" s="15"/>
      <c r="F59" s="16"/>
      <c r="G59" s="19"/>
      <c r="H59" s="5"/>
      <c r="I59" s="5"/>
      <c r="J59" s="5"/>
      <c r="K59" s="5"/>
    </row>
    <row r="60" spans="1:11" x14ac:dyDescent="0.3">
      <c r="A60" s="5"/>
      <c r="G60" s="5"/>
      <c r="H60" s="5"/>
      <c r="I60" s="5"/>
      <c r="J60" s="5"/>
      <c r="K60" s="5"/>
    </row>
    <row r="61" spans="1:11" x14ac:dyDescent="0.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</row>
    <row r="62" spans="1:11" x14ac:dyDescent="0.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</row>
    <row r="63" spans="1:11" x14ac:dyDescent="0.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</row>
    <row r="64" spans="1:11" x14ac:dyDescent="0.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</row>
    <row r="65" spans="1:11" x14ac:dyDescent="0.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</row>
  </sheetData>
  <sheetProtection algorithmName="SHA-512" hashValue="Od3AaZPZOsOpMTSZSFIY72F9vamr68bL+AulMGxc6Nu2L2FfvYJgqzgBR8oaBGbyJUpfJOzWZzt4nRThkBXjDQ==" saltValue="ychz9/449a6so59Wxxp7Gg==" spinCount="100000" sheet="1" objects="1" scenarios="1"/>
  <protectedRanges>
    <protectedRange sqref="D42:F46" name="Rango7"/>
    <protectedRange sqref="D36:F40" name="Rango6"/>
    <protectedRange sqref="D30:F34" name="Rango5"/>
    <protectedRange sqref="D24:F28" name="Rango4"/>
    <protectedRange sqref="D18:F22" name="Rango3"/>
    <protectedRange sqref="D13:F17" name="Rango2"/>
    <protectedRange sqref="D7:F11" name="Rango1"/>
  </protectedRange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7"/>
  <sheetViews>
    <sheetView zoomScale="70" zoomScaleNormal="70" workbookViewId="0">
      <selection activeCell="S5" sqref="S5"/>
    </sheetView>
  </sheetViews>
  <sheetFormatPr baseColWidth="10" defaultRowHeight="14.4" x14ac:dyDescent="0.3"/>
  <cols>
    <col min="1" max="3" width="11.5546875" style="5"/>
    <col min="4" max="4" width="17.33203125" customWidth="1"/>
    <col min="5" max="5" width="15.44140625" style="1" customWidth="1"/>
    <col min="6" max="6" width="18.33203125" style="1" customWidth="1"/>
    <col min="7" max="7" width="11.5546875" style="1"/>
    <col min="8" max="8" width="19.6640625" style="1" customWidth="1"/>
    <col min="9" max="9" width="24.33203125" style="1" customWidth="1"/>
    <col min="10" max="10" width="18.44140625" style="1" customWidth="1"/>
    <col min="12" max="28" width="11.44140625" style="5"/>
  </cols>
  <sheetData>
    <row r="1" spans="4:16" x14ac:dyDescent="0.3">
      <c r="D1" s="5"/>
      <c r="E1" s="8"/>
      <c r="F1" s="8"/>
      <c r="G1" s="8"/>
      <c r="H1" s="8"/>
      <c r="I1" s="8"/>
      <c r="J1" s="8"/>
      <c r="K1" s="5"/>
    </row>
    <row r="2" spans="4:16" x14ac:dyDescent="0.3">
      <c r="D2" s="5"/>
      <c r="E2" s="8"/>
      <c r="F2" s="8"/>
      <c r="G2" s="8"/>
      <c r="H2" s="8"/>
      <c r="I2" s="8"/>
      <c r="J2" s="8"/>
      <c r="K2" s="5"/>
    </row>
    <row r="3" spans="4:16" x14ac:dyDescent="0.3">
      <c r="D3" s="5"/>
      <c r="E3" s="9"/>
      <c r="F3" s="8"/>
      <c r="G3" s="8"/>
      <c r="H3" s="8"/>
      <c r="I3" s="8"/>
      <c r="J3" s="8"/>
      <c r="K3" s="5"/>
    </row>
    <row r="4" spans="4:16" ht="64.5" customHeight="1" x14ac:dyDescent="0.3">
      <c r="D4" s="5"/>
      <c r="E4" s="100"/>
      <c r="F4" s="101"/>
      <c r="G4" s="101"/>
      <c r="H4" s="101"/>
      <c r="I4" s="101"/>
      <c r="J4" s="101"/>
      <c r="K4" s="5"/>
    </row>
    <row r="5" spans="4:16" ht="57.6" x14ac:dyDescent="0.3">
      <c r="D5" s="5"/>
      <c r="E5" s="102" t="s">
        <v>8</v>
      </c>
      <c r="F5" s="103" t="s">
        <v>0</v>
      </c>
      <c r="G5" s="102" t="s">
        <v>10</v>
      </c>
      <c r="H5" s="102" t="s">
        <v>38</v>
      </c>
      <c r="I5" s="102" t="s">
        <v>41</v>
      </c>
      <c r="J5" s="102" t="s">
        <v>17</v>
      </c>
      <c r="K5" s="5"/>
    </row>
    <row r="6" spans="4:16" x14ac:dyDescent="0.3">
      <c r="D6" s="5"/>
      <c r="E6" s="58" t="s">
        <v>58</v>
      </c>
      <c r="F6" s="33" t="s">
        <v>14</v>
      </c>
      <c r="G6" s="33">
        <v>1</v>
      </c>
      <c r="H6" s="43">
        <v>10</v>
      </c>
      <c r="I6" s="176">
        <f>G6*H6</f>
        <v>10</v>
      </c>
      <c r="J6" s="59"/>
      <c r="K6" s="5"/>
    </row>
    <row r="7" spans="4:16" x14ac:dyDescent="0.3">
      <c r="D7" s="5"/>
      <c r="E7" s="60"/>
      <c r="F7" s="43"/>
      <c r="G7" s="43">
        <v>2</v>
      </c>
      <c r="H7" s="43">
        <v>29</v>
      </c>
      <c r="I7" s="177">
        <f>G7*H7</f>
        <v>58</v>
      </c>
      <c r="J7" s="61"/>
      <c r="K7" s="5"/>
      <c r="P7" s="13"/>
    </row>
    <row r="8" spans="4:16" x14ac:dyDescent="0.3">
      <c r="D8" s="5"/>
      <c r="E8" s="62"/>
      <c r="F8" s="63"/>
      <c r="G8" s="43">
        <v>3</v>
      </c>
      <c r="H8" s="43">
        <v>40</v>
      </c>
      <c r="I8" s="177">
        <f>G8*H8</f>
        <v>120</v>
      </c>
      <c r="J8" s="64"/>
      <c r="K8" s="5"/>
      <c r="P8" s="13"/>
    </row>
    <row r="9" spans="4:16" x14ac:dyDescent="0.3">
      <c r="D9" s="5"/>
      <c r="E9" s="60"/>
      <c r="F9" s="43"/>
      <c r="G9" s="43">
        <v>4</v>
      </c>
      <c r="H9" s="43">
        <v>16</v>
      </c>
      <c r="I9" s="177">
        <f>G9*H9</f>
        <v>64</v>
      </c>
      <c r="J9" s="61"/>
      <c r="K9" s="5"/>
      <c r="P9" s="13"/>
    </row>
    <row r="10" spans="4:16" x14ac:dyDescent="0.3">
      <c r="D10" s="5"/>
      <c r="E10" s="60"/>
      <c r="F10" s="43"/>
      <c r="G10" s="43">
        <v>5</v>
      </c>
      <c r="H10" s="43">
        <v>5</v>
      </c>
      <c r="I10" s="177">
        <f>G10*H10</f>
        <v>25</v>
      </c>
      <c r="J10" s="65"/>
      <c r="K10" s="5"/>
      <c r="P10" s="13"/>
    </row>
    <row r="11" spans="4:16" x14ac:dyDescent="0.3">
      <c r="D11" s="5"/>
      <c r="E11" s="60"/>
      <c r="F11" s="43"/>
      <c r="G11" s="43"/>
      <c r="H11" s="177">
        <f>SUM(H6:H10)</f>
        <v>100</v>
      </c>
      <c r="I11" s="177">
        <f>SUM(I6:I10)</f>
        <v>277</v>
      </c>
      <c r="J11" s="178">
        <f>I11/100</f>
        <v>2.77</v>
      </c>
      <c r="K11" s="5"/>
      <c r="P11" s="13"/>
    </row>
    <row r="12" spans="4:16" x14ac:dyDescent="0.3">
      <c r="D12" s="5"/>
      <c r="E12" s="60"/>
      <c r="F12" s="43"/>
      <c r="G12" s="43"/>
      <c r="H12" s="173"/>
      <c r="I12" s="43"/>
      <c r="J12" s="70"/>
      <c r="K12" s="5"/>
      <c r="P12" s="13"/>
    </row>
    <row r="13" spans="4:16" x14ac:dyDescent="0.3">
      <c r="D13" s="5"/>
      <c r="E13" s="60"/>
      <c r="F13" s="43" t="s">
        <v>15</v>
      </c>
      <c r="G13" s="43">
        <v>1</v>
      </c>
      <c r="H13" s="43">
        <v>20</v>
      </c>
      <c r="I13" s="177">
        <f>G13*H13</f>
        <v>20</v>
      </c>
      <c r="J13" s="65"/>
      <c r="K13" s="5"/>
      <c r="P13" s="13"/>
    </row>
    <row r="14" spans="4:16" x14ac:dyDescent="0.3">
      <c r="D14" s="5"/>
      <c r="E14" s="60"/>
      <c r="F14" s="43"/>
      <c r="G14" s="43">
        <v>2</v>
      </c>
      <c r="H14" s="43">
        <v>25</v>
      </c>
      <c r="I14" s="177">
        <f>G14*H14</f>
        <v>50</v>
      </c>
      <c r="J14" s="61"/>
      <c r="K14" s="5"/>
      <c r="P14" s="13"/>
    </row>
    <row r="15" spans="4:16" x14ac:dyDescent="0.3">
      <c r="D15" s="5"/>
      <c r="E15" s="60"/>
      <c r="F15" s="43"/>
      <c r="G15" s="43">
        <v>3</v>
      </c>
      <c r="H15" s="43">
        <v>36</v>
      </c>
      <c r="I15" s="177">
        <f>G15*H15</f>
        <v>108</v>
      </c>
      <c r="J15" s="66"/>
      <c r="K15" s="5"/>
      <c r="P15" s="13"/>
    </row>
    <row r="16" spans="4:16" x14ac:dyDescent="0.3">
      <c r="D16" s="5"/>
      <c r="E16" s="60"/>
      <c r="F16" s="43"/>
      <c r="G16" s="43">
        <v>4</v>
      </c>
      <c r="H16" s="43">
        <v>9</v>
      </c>
      <c r="I16" s="177">
        <f>G16*H16</f>
        <v>36</v>
      </c>
      <c r="J16" s="61"/>
      <c r="K16" s="5"/>
      <c r="P16" s="13"/>
    </row>
    <row r="17" spans="4:16" x14ac:dyDescent="0.3">
      <c r="D17" s="5"/>
      <c r="E17" s="60"/>
      <c r="F17" s="43"/>
      <c r="G17" s="43">
        <v>5</v>
      </c>
      <c r="H17" s="43">
        <v>10</v>
      </c>
      <c r="I17" s="173">
        <f>G17*H17</f>
        <v>50</v>
      </c>
      <c r="J17" s="65"/>
      <c r="K17" s="5"/>
      <c r="P17" s="13"/>
    </row>
    <row r="18" spans="4:16" x14ac:dyDescent="0.3">
      <c r="D18" s="5"/>
      <c r="E18" s="67"/>
      <c r="F18" s="68"/>
      <c r="G18" s="68"/>
      <c r="H18" s="179">
        <f>SUM(H13:H17)</f>
        <v>100</v>
      </c>
      <c r="I18" s="179">
        <f>SUM(I13:I17)</f>
        <v>264</v>
      </c>
      <c r="J18" s="180">
        <f>I18/100</f>
        <v>2.64</v>
      </c>
      <c r="K18" s="5"/>
    </row>
    <row r="19" spans="4:16" x14ac:dyDescent="0.3">
      <c r="D19" s="5"/>
      <c r="E19" s="8"/>
      <c r="F19" s="8"/>
      <c r="G19" s="8"/>
      <c r="H19" s="8"/>
      <c r="I19" s="8"/>
      <c r="J19" s="29"/>
      <c r="K19" s="5"/>
    </row>
    <row r="20" spans="4:16" x14ac:dyDescent="0.3">
      <c r="D20" s="5"/>
      <c r="E20" s="8"/>
      <c r="F20" s="8"/>
      <c r="G20" s="8"/>
      <c r="H20" s="171"/>
      <c r="I20" s="8"/>
      <c r="J20" s="29"/>
      <c r="K20" s="5"/>
    </row>
    <row r="21" spans="4:16" x14ac:dyDescent="0.3">
      <c r="D21" s="5"/>
      <c r="E21" s="8"/>
      <c r="F21" s="8"/>
      <c r="G21" s="8"/>
      <c r="H21" s="8"/>
      <c r="I21" s="8"/>
      <c r="J21" s="8"/>
      <c r="K21" s="5"/>
    </row>
    <row r="22" spans="4:16" ht="8.25" customHeight="1" x14ac:dyDescent="0.3">
      <c r="D22" s="5"/>
      <c r="E22" s="8"/>
      <c r="F22" s="8"/>
      <c r="G22" s="8"/>
      <c r="H22" s="8"/>
      <c r="I22" s="8"/>
      <c r="J22" s="8"/>
      <c r="K22" s="5"/>
    </row>
    <row r="23" spans="4:16" hidden="1" x14ac:dyDescent="0.3">
      <c r="D23" s="5"/>
      <c r="E23" s="8"/>
      <c r="F23" s="8"/>
      <c r="G23" s="8"/>
      <c r="H23" s="8"/>
      <c r="I23" s="8"/>
      <c r="J23" s="8"/>
      <c r="K23" s="5"/>
    </row>
    <row r="24" spans="4:16" hidden="1" x14ac:dyDescent="0.3">
      <c r="D24" s="5"/>
      <c r="E24" s="8"/>
      <c r="F24" s="8"/>
      <c r="G24" s="8"/>
      <c r="H24" s="8"/>
      <c r="I24" s="8"/>
      <c r="J24" s="8"/>
      <c r="K24" s="5"/>
    </row>
    <row r="25" spans="4:16" ht="58.5" customHeight="1" x14ac:dyDescent="0.3">
      <c r="D25" s="5"/>
      <c r="E25" s="8"/>
      <c r="F25" s="8"/>
      <c r="G25" s="8"/>
      <c r="H25" s="8"/>
      <c r="I25" s="8"/>
      <c r="J25" s="8"/>
      <c r="K25" s="5"/>
      <c r="M25" s="170"/>
    </row>
    <row r="26" spans="4:16" x14ac:dyDescent="0.3">
      <c r="D26" s="5"/>
      <c r="E26" s="104"/>
      <c r="F26" s="105"/>
      <c r="G26" s="105"/>
      <c r="H26" s="105"/>
      <c r="I26" s="105"/>
      <c r="J26" s="105"/>
      <c r="K26" s="5"/>
    </row>
    <row r="27" spans="4:16" ht="57.6" x14ac:dyDescent="0.3">
      <c r="D27" s="5"/>
      <c r="E27" s="106" t="s">
        <v>8</v>
      </c>
      <c r="F27" s="107" t="s">
        <v>0</v>
      </c>
      <c r="G27" s="106" t="s">
        <v>10</v>
      </c>
      <c r="H27" s="106" t="s">
        <v>38</v>
      </c>
      <c r="I27" s="106" t="s">
        <v>41</v>
      </c>
      <c r="J27" s="106" t="s">
        <v>17</v>
      </c>
      <c r="K27" s="5"/>
    </row>
    <row r="28" spans="4:16" x14ac:dyDescent="0.3">
      <c r="D28" s="5"/>
      <c r="E28" s="58" t="s">
        <v>57</v>
      </c>
      <c r="F28" s="33" t="s">
        <v>14</v>
      </c>
      <c r="G28" s="33">
        <v>1</v>
      </c>
      <c r="H28" s="33">
        <v>15</v>
      </c>
      <c r="I28" s="176">
        <f>G28*H28</f>
        <v>15</v>
      </c>
      <c r="J28" s="59"/>
      <c r="K28" s="5"/>
    </row>
    <row r="29" spans="4:16" x14ac:dyDescent="0.3">
      <c r="D29" s="5"/>
      <c r="E29" s="60"/>
      <c r="F29" s="43"/>
      <c r="G29" s="43">
        <v>2</v>
      </c>
      <c r="H29" s="43">
        <v>15</v>
      </c>
      <c r="I29" s="177">
        <f>G29*H29</f>
        <v>30</v>
      </c>
      <c r="J29" s="61"/>
      <c r="K29" s="5"/>
    </row>
    <row r="30" spans="4:16" x14ac:dyDescent="0.3">
      <c r="D30" s="5"/>
      <c r="E30" s="62"/>
      <c r="F30" s="63"/>
      <c r="G30" s="43">
        <v>3</v>
      </c>
      <c r="H30" s="43">
        <v>35</v>
      </c>
      <c r="I30" s="177">
        <f>G30*H30</f>
        <v>105</v>
      </c>
      <c r="J30" s="64"/>
      <c r="K30" s="5"/>
    </row>
    <row r="31" spans="4:16" x14ac:dyDescent="0.3">
      <c r="D31" s="5"/>
      <c r="E31" s="60"/>
      <c r="F31" s="43"/>
      <c r="G31" s="43">
        <v>4</v>
      </c>
      <c r="H31" s="43">
        <v>25</v>
      </c>
      <c r="I31" s="177">
        <f>G31*H31</f>
        <v>100</v>
      </c>
      <c r="J31" s="61"/>
      <c r="K31" s="5"/>
    </row>
    <row r="32" spans="4:16" x14ac:dyDescent="0.3">
      <c r="D32" s="5"/>
      <c r="E32" s="60"/>
      <c r="F32" s="43"/>
      <c r="G32" s="43">
        <v>5</v>
      </c>
      <c r="H32" s="43">
        <v>10</v>
      </c>
      <c r="I32" s="177">
        <f>G32*H32</f>
        <v>50</v>
      </c>
      <c r="J32" s="65"/>
      <c r="K32" s="5"/>
    </row>
    <row r="33" spans="4:11" x14ac:dyDescent="0.3">
      <c r="D33" s="5"/>
      <c r="E33" s="60"/>
      <c r="F33" s="43"/>
      <c r="G33" s="43"/>
      <c r="H33" s="177">
        <f>SUM(H28:H32)</f>
        <v>100</v>
      </c>
      <c r="I33" s="177">
        <f>SUM(I28:I32)</f>
        <v>300</v>
      </c>
      <c r="J33" s="178">
        <f>I33/100</f>
        <v>3</v>
      </c>
      <c r="K33" s="5"/>
    </row>
    <row r="34" spans="4:11" x14ac:dyDescent="0.3">
      <c r="D34" s="5"/>
      <c r="E34" s="60"/>
      <c r="F34" s="43"/>
      <c r="G34" s="43"/>
      <c r="H34" s="43"/>
      <c r="I34" s="43"/>
      <c r="J34" s="70"/>
      <c r="K34" s="5"/>
    </row>
    <row r="35" spans="4:11" x14ac:dyDescent="0.3">
      <c r="D35" s="5"/>
      <c r="E35" s="60"/>
      <c r="F35" s="43" t="s">
        <v>15</v>
      </c>
      <c r="G35" s="43">
        <v>1</v>
      </c>
      <c r="H35" s="43">
        <v>30</v>
      </c>
      <c r="I35" s="177">
        <f>G35*H35</f>
        <v>30</v>
      </c>
      <c r="J35" s="65"/>
      <c r="K35" s="5"/>
    </row>
    <row r="36" spans="4:11" x14ac:dyDescent="0.3">
      <c r="D36" s="5"/>
      <c r="E36" s="60"/>
      <c r="F36" s="43"/>
      <c r="G36" s="43">
        <v>2</v>
      </c>
      <c r="H36" s="43">
        <v>45</v>
      </c>
      <c r="I36" s="177">
        <f>G36*H36</f>
        <v>90</v>
      </c>
      <c r="J36" s="61"/>
      <c r="K36" s="5"/>
    </row>
    <row r="37" spans="4:11" x14ac:dyDescent="0.3">
      <c r="D37" s="5"/>
      <c r="E37" s="60"/>
      <c r="F37" s="43"/>
      <c r="G37" s="43">
        <v>3</v>
      </c>
      <c r="H37" s="43">
        <v>15</v>
      </c>
      <c r="I37" s="177">
        <f>G37*H37</f>
        <v>45</v>
      </c>
      <c r="J37" s="66"/>
      <c r="K37" s="5"/>
    </row>
    <row r="38" spans="4:11" x14ac:dyDescent="0.3">
      <c r="D38" s="5"/>
      <c r="E38" s="60"/>
      <c r="F38" s="43"/>
      <c r="G38" s="43">
        <v>4</v>
      </c>
      <c r="H38" s="43">
        <v>5</v>
      </c>
      <c r="I38" s="177">
        <f>G38*H38</f>
        <v>20</v>
      </c>
      <c r="J38" s="61"/>
      <c r="K38" s="5"/>
    </row>
    <row r="39" spans="4:11" x14ac:dyDescent="0.3">
      <c r="D39" s="5"/>
      <c r="E39" s="60"/>
      <c r="F39" s="43"/>
      <c r="G39" s="43">
        <v>5</v>
      </c>
      <c r="H39" s="43">
        <v>5</v>
      </c>
      <c r="I39" s="177">
        <f>G39*H39</f>
        <v>25</v>
      </c>
      <c r="J39" s="65"/>
      <c r="K39" s="5"/>
    </row>
    <row r="40" spans="4:11" x14ac:dyDescent="0.3">
      <c r="D40" s="5"/>
      <c r="E40" s="67"/>
      <c r="F40" s="68"/>
      <c r="G40" s="68"/>
      <c r="H40" s="179">
        <f>SUM(H35:H39)</f>
        <v>100</v>
      </c>
      <c r="I40" s="179">
        <f>SUM(I35:I39)</f>
        <v>210</v>
      </c>
      <c r="J40" s="180">
        <f>I40/100</f>
        <v>2.1</v>
      </c>
      <c r="K40" s="5"/>
    </row>
    <row r="41" spans="4:11" x14ac:dyDescent="0.3">
      <c r="D41" s="5"/>
      <c r="E41" s="8"/>
      <c r="F41" s="8"/>
      <c r="G41" s="8"/>
      <c r="H41" s="8"/>
      <c r="I41" s="8"/>
      <c r="J41" s="8"/>
      <c r="K41" s="5"/>
    </row>
    <row r="42" spans="4:11" x14ac:dyDescent="0.3">
      <c r="D42" s="5"/>
      <c r="E42" s="8"/>
      <c r="F42" s="8"/>
      <c r="G42" s="8"/>
      <c r="H42" s="8"/>
      <c r="I42" s="8"/>
      <c r="J42" s="8"/>
      <c r="K42" s="5"/>
    </row>
    <row r="43" spans="4:11" x14ac:dyDescent="0.3">
      <c r="D43" s="5"/>
      <c r="E43" s="8"/>
      <c r="F43" s="8"/>
      <c r="G43" s="8"/>
      <c r="H43" s="8"/>
      <c r="I43" s="8"/>
      <c r="J43" s="8"/>
      <c r="K43" s="5"/>
    </row>
    <row r="44" spans="4:11" x14ac:dyDescent="0.3">
      <c r="D44" s="5"/>
      <c r="E44" s="8"/>
      <c r="F44" s="8"/>
      <c r="G44" s="8"/>
      <c r="H44" s="8"/>
      <c r="I44" s="8"/>
      <c r="J44" s="8"/>
      <c r="K44" s="5"/>
    </row>
    <row r="45" spans="4:11" x14ac:dyDescent="0.3">
      <c r="D45" s="5"/>
      <c r="E45" s="8"/>
      <c r="F45" s="8"/>
      <c r="G45" s="8"/>
      <c r="H45" s="8"/>
      <c r="I45" s="8"/>
      <c r="J45" s="8"/>
      <c r="K45" s="5"/>
    </row>
    <row r="46" spans="4:11" x14ac:dyDescent="0.3">
      <c r="D46" s="5"/>
      <c r="E46" s="8"/>
      <c r="F46" s="8"/>
      <c r="G46" s="8"/>
      <c r="H46" s="8"/>
      <c r="I46" s="8"/>
      <c r="J46" s="8"/>
      <c r="K46" s="5"/>
    </row>
    <row r="47" spans="4:11" ht="52.5" customHeight="1" x14ac:dyDescent="0.3">
      <c r="D47" s="5"/>
      <c r="E47" s="8"/>
      <c r="F47" s="8"/>
      <c r="G47" s="8"/>
      <c r="H47" s="8"/>
      <c r="I47" s="8"/>
      <c r="J47" s="8"/>
      <c r="K47" s="5"/>
    </row>
    <row r="48" spans="4:11" x14ac:dyDescent="0.3">
      <c r="D48" s="5"/>
      <c r="E48" s="108"/>
      <c r="F48" s="109"/>
      <c r="G48" s="109"/>
      <c r="H48" s="109"/>
      <c r="I48" s="109"/>
      <c r="J48" s="109"/>
      <c r="K48" s="5"/>
    </row>
    <row r="49" spans="4:11" ht="57.6" x14ac:dyDescent="0.3">
      <c r="D49" s="5"/>
      <c r="E49" s="110" t="s">
        <v>8</v>
      </c>
      <c r="F49" s="111" t="s">
        <v>0</v>
      </c>
      <c r="G49" s="110" t="s">
        <v>10</v>
      </c>
      <c r="H49" s="110" t="s">
        <v>38</v>
      </c>
      <c r="I49" s="110" t="s">
        <v>41</v>
      </c>
      <c r="J49" s="110" t="s">
        <v>17</v>
      </c>
      <c r="K49" s="5"/>
    </row>
    <row r="50" spans="4:11" x14ac:dyDescent="0.3">
      <c r="D50" s="5"/>
      <c r="E50" s="58" t="s">
        <v>16</v>
      </c>
      <c r="F50" s="33" t="s">
        <v>15</v>
      </c>
      <c r="G50" s="33">
        <v>1</v>
      </c>
      <c r="H50" s="33">
        <v>15</v>
      </c>
      <c r="I50" s="176">
        <f>G50*H50</f>
        <v>15</v>
      </c>
      <c r="J50" s="59"/>
      <c r="K50" s="5"/>
    </row>
    <row r="51" spans="4:11" x14ac:dyDescent="0.3">
      <c r="D51" s="5"/>
      <c r="E51" s="60"/>
      <c r="F51" s="43"/>
      <c r="G51" s="43">
        <v>2</v>
      </c>
      <c r="H51" s="43">
        <v>35</v>
      </c>
      <c r="I51" s="177">
        <f>G51*H51</f>
        <v>70</v>
      </c>
      <c r="J51" s="61"/>
      <c r="K51" s="5"/>
    </row>
    <row r="52" spans="4:11" x14ac:dyDescent="0.3">
      <c r="D52" s="5"/>
      <c r="E52" s="60"/>
      <c r="F52" s="43"/>
      <c r="G52" s="43">
        <v>3</v>
      </c>
      <c r="H52" s="43">
        <v>30</v>
      </c>
      <c r="I52" s="177">
        <f>G52*H52</f>
        <v>90</v>
      </c>
      <c r="J52" s="61"/>
      <c r="K52" s="5"/>
    </row>
    <row r="53" spans="4:11" x14ac:dyDescent="0.3">
      <c r="D53" s="5"/>
      <c r="E53" s="60"/>
      <c r="F53" s="43"/>
      <c r="G53" s="43">
        <v>4</v>
      </c>
      <c r="H53" s="43">
        <v>15</v>
      </c>
      <c r="I53" s="177">
        <f>G53*H53</f>
        <v>60</v>
      </c>
      <c r="J53" s="61"/>
      <c r="K53" s="5"/>
    </row>
    <row r="54" spans="4:11" x14ac:dyDescent="0.3">
      <c r="D54" s="5"/>
      <c r="E54" s="60"/>
      <c r="F54" s="43"/>
      <c r="G54" s="43">
        <v>5</v>
      </c>
      <c r="H54" s="43">
        <v>5</v>
      </c>
      <c r="I54" s="177">
        <f>G54*H54</f>
        <v>25</v>
      </c>
      <c r="J54" s="65"/>
      <c r="K54" s="5"/>
    </row>
    <row r="55" spans="4:11" x14ac:dyDescent="0.3">
      <c r="D55" s="5"/>
      <c r="E55" s="67"/>
      <c r="F55" s="68"/>
      <c r="G55" s="68"/>
      <c r="H55" s="179">
        <f>SUM(H50:H54)</f>
        <v>100</v>
      </c>
      <c r="I55" s="179">
        <f>SUM(I50:I54)</f>
        <v>260</v>
      </c>
      <c r="J55" s="180">
        <f>I55/100</f>
        <v>2.6</v>
      </c>
      <c r="K55" s="5"/>
    </row>
    <row r="56" spans="4:11" x14ac:dyDescent="0.3">
      <c r="D56" s="5"/>
      <c r="E56" s="43"/>
      <c r="F56" s="43"/>
      <c r="G56" s="43"/>
      <c r="H56" s="43"/>
      <c r="I56" s="43"/>
      <c r="J56" s="118"/>
      <c r="K56" s="5"/>
    </row>
    <row r="57" spans="4:11" x14ac:dyDescent="0.3">
      <c r="D57" s="5"/>
      <c r="E57" s="43"/>
      <c r="F57" s="43"/>
      <c r="G57" s="43"/>
      <c r="H57" s="43"/>
      <c r="I57" s="43"/>
      <c r="J57" s="118"/>
      <c r="K57" s="5"/>
    </row>
    <row r="58" spans="4:11" x14ac:dyDescent="0.3">
      <c r="D58" s="5"/>
      <c r="E58" s="43"/>
      <c r="F58" s="43"/>
      <c r="G58" s="43"/>
      <c r="H58" s="43"/>
      <c r="I58" s="43"/>
      <c r="J58" s="118"/>
      <c r="K58" s="5"/>
    </row>
    <row r="59" spans="4:11" x14ac:dyDescent="0.3">
      <c r="D59" s="5"/>
      <c r="E59" s="8"/>
      <c r="F59" s="8"/>
      <c r="G59" s="8"/>
      <c r="H59" s="8"/>
      <c r="I59" s="8"/>
      <c r="J59" s="8"/>
      <c r="K59" s="5"/>
    </row>
    <row r="60" spans="4:11" ht="59.25" customHeight="1" x14ac:dyDescent="0.3">
      <c r="D60" s="5"/>
      <c r="E60" s="8"/>
      <c r="F60" s="8"/>
      <c r="G60" s="8"/>
      <c r="H60" s="8"/>
      <c r="I60" s="8"/>
      <c r="J60" s="8"/>
      <c r="K60" s="5"/>
    </row>
    <row r="61" spans="4:11" x14ac:dyDescent="0.3">
      <c r="D61" s="5"/>
      <c r="E61" s="112"/>
      <c r="F61" s="113"/>
      <c r="G61" s="113"/>
      <c r="H61" s="113"/>
      <c r="I61" s="113"/>
      <c r="J61" s="113"/>
      <c r="K61" s="5"/>
    </row>
    <row r="62" spans="4:11" ht="57.6" x14ac:dyDescent="0.3">
      <c r="D62" s="5"/>
      <c r="E62" s="114" t="s">
        <v>8</v>
      </c>
      <c r="F62" s="115" t="s">
        <v>0</v>
      </c>
      <c r="G62" s="114" t="s">
        <v>10</v>
      </c>
      <c r="H62" s="114" t="s">
        <v>38</v>
      </c>
      <c r="I62" s="114" t="s">
        <v>41</v>
      </c>
      <c r="J62" s="114" t="s">
        <v>17</v>
      </c>
      <c r="K62" s="5"/>
    </row>
    <row r="63" spans="4:11" x14ac:dyDescent="0.3">
      <c r="D63" s="5"/>
      <c r="E63" s="58" t="s">
        <v>1</v>
      </c>
      <c r="F63" s="33" t="s">
        <v>42</v>
      </c>
      <c r="G63" s="33">
        <v>1</v>
      </c>
      <c r="H63" s="33">
        <v>2</v>
      </c>
      <c r="I63" s="176">
        <f>G63*H63</f>
        <v>2</v>
      </c>
      <c r="J63" s="71"/>
      <c r="K63" s="5"/>
    </row>
    <row r="64" spans="4:11" x14ac:dyDescent="0.3">
      <c r="D64" s="5"/>
      <c r="E64" s="60"/>
      <c r="F64" s="43"/>
      <c r="G64" s="43">
        <v>2</v>
      </c>
      <c r="H64" s="43">
        <v>8</v>
      </c>
      <c r="I64" s="177">
        <f>G64*H64</f>
        <v>16</v>
      </c>
      <c r="J64" s="72"/>
      <c r="K64" s="5"/>
    </row>
    <row r="65" spans="4:11" x14ac:dyDescent="0.3">
      <c r="D65" s="5"/>
      <c r="E65" s="60"/>
      <c r="F65" s="43"/>
      <c r="G65" s="43">
        <v>3</v>
      </c>
      <c r="H65" s="43">
        <v>20</v>
      </c>
      <c r="I65" s="177">
        <f>G65*H65</f>
        <v>60</v>
      </c>
      <c r="J65" s="72"/>
      <c r="K65" s="5"/>
    </row>
    <row r="66" spans="4:11" x14ac:dyDescent="0.3">
      <c r="D66" s="5"/>
      <c r="E66" s="60"/>
      <c r="F66" s="43"/>
      <c r="G66" s="43">
        <v>4</v>
      </c>
      <c r="H66" s="43">
        <v>40</v>
      </c>
      <c r="I66" s="177">
        <f>G66*H66</f>
        <v>160</v>
      </c>
      <c r="J66" s="72"/>
      <c r="K66" s="5"/>
    </row>
    <row r="67" spans="4:11" x14ac:dyDescent="0.3">
      <c r="D67" s="5"/>
      <c r="E67" s="60"/>
      <c r="F67" s="43"/>
      <c r="G67" s="43">
        <v>5</v>
      </c>
      <c r="H67" s="43">
        <v>30</v>
      </c>
      <c r="I67" s="177">
        <f>G67*H67</f>
        <v>150</v>
      </c>
      <c r="J67" s="65"/>
      <c r="K67" s="5"/>
    </row>
    <row r="68" spans="4:11" x14ac:dyDescent="0.3">
      <c r="D68" s="5"/>
      <c r="E68" s="67"/>
      <c r="F68" s="68"/>
      <c r="G68" s="68"/>
      <c r="H68" s="179">
        <f>SUM(H63:H67)</f>
        <v>100</v>
      </c>
      <c r="I68" s="179">
        <f>SUM(I63:I67)</f>
        <v>388</v>
      </c>
      <c r="J68" s="180">
        <f>I68/100</f>
        <v>3.88</v>
      </c>
      <c r="K68" s="5"/>
    </row>
    <row r="69" spans="4:11" x14ac:dyDescent="0.3">
      <c r="D69" s="5"/>
      <c r="E69" s="8"/>
      <c r="F69" s="8"/>
      <c r="G69" s="8"/>
      <c r="H69" s="8"/>
      <c r="I69" s="8"/>
      <c r="J69" s="8"/>
      <c r="K69" s="5"/>
    </row>
    <row r="70" spans="4:11" x14ac:dyDescent="0.3">
      <c r="D70" s="5"/>
      <c r="E70" s="8"/>
      <c r="F70" s="8"/>
      <c r="G70" s="8"/>
      <c r="H70" s="8"/>
      <c r="I70" s="8"/>
      <c r="J70" s="8"/>
      <c r="K70" s="5"/>
    </row>
    <row r="71" spans="4:11" x14ac:dyDescent="0.3">
      <c r="D71" s="5"/>
      <c r="E71" s="8"/>
      <c r="F71" s="8"/>
      <c r="G71" s="8"/>
      <c r="H71" s="8"/>
      <c r="I71" s="8"/>
      <c r="J71" s="8"/>
      <c r="K71" s="5"/>
    </row>
    <row r="72" spans="4:11" x14ac:dyDescent="0.3">
      <c r="D72" s="5"/>
      <c r="E72" s="8"/>
      <c r="F72" s="8"/>
      <c r="G72" s="8"/>
      <c r="H72" s="8"/>
      <c r="I72" s="8"/>
      <c r="J72" s="8"/>
      <c r="K72" s="5"/>
    </row>
    <row r="73" spans="4:11" x14ac:dyDescent="0.3">
      <c r="D73" s="5"/>
      <c r="E73" s="8"/>
      <c r="F73" s="8"/>
      <c r="G73" s="8"/>
      <c r="H73" s="8"/>
      <c r="I73" s="8"/>
      <c r="K73" s="5"/>
    </row>
    <row r="74" spans="4:11" x14ac:dyDescent="0.3">
      <c r="D74" s="5"/>
      <c r="E74" s="8"/>
      <c r="F74" s="8"/>
      <c r="G74" s="8"/>
      <c r="H74" s="8"/>
      <c r="I74" s="8"/>
      <c r="J74" s="8"/>
      <c r="K74" s="8"/>
    </row>
    <row r="75" spans="4:11" x14ac:dyDescent="0.3">
      <c r="D75" s="5"/>
      <c r="E75" s="8"/>
      <c r="F75" s="8"/>
      <c r="G75" s="8"/>
      <c r="H75" s="8"/>
      <c r="K75" s="5"/>
    </row>
    <row r="76" spans="4:11" x14ac:dyDescent="0.3">
      <c r="D76" s="5"/>
      <c r="E76" s="125"/>
      <c r="F76" s="126"/>
      <c r="G76" s="126"/>
      <c r="H76" s="126"/>
      <c r="I76" s="126"/>
      <c r="J76" s="126"/>
      <c r="K76" s="5"/>
    </row>
    <row r="77" spans="4:11" ht="57.6" x14ac:dyDescent="0.3">
      <c r="D77" s="5"/>
      <c r="E77" s="127" t="s">
        <v>8</v>
      </c>
      <c r="F77" s="128" t="s">
        <v>0</v>
      </c>
      <c r="G77" s="127" t="s">
        <v>10</v>
      </c>
      <c r="H77" s="127" t="s">
        <v>38</v>
      </c>
      <c r="I77" s="127" t="s">
        <v>41</v>
      </c>
      <c r="J77" s="127" t="s">
        <v>17</v>
      </c>
      <c r="K77" s="5"/>
    </row>
    <row r="78" spans="4:11" x14ac:dyDescent="0.3">
      <c r="D78" s="5"/>
      <c r="E78" s="58" t="s">
        <v>71</v>
      </c>
      <c r="F78" s="33" t="s">
        <v>14</v>
      </c>
      <c r="G78" s="33">
        <v>1</v>
      </c>
      <c r="H78" s="33">
        <v>51</v>
      </c>
      <c r="I78" s="176">
        <f>G78*H78</f>
        <v>51</v>
      </c>
      <c r="J78" s="71"/>
      <c r="K78" s="5"/>
    </row>
    <row r="79" spans="4:11" x14ac:dyDescent="0.3">
      <c r="D79" s="5"/>
      <c r="E79" s="60"/>
      <c r="F79" s="43"/>
      <c r="G79" s="43">
        <v>2</v>
      </c>
      <c r="H79" s="43">
        <v>34</v>
      </c>
      <c r="I79" s="177">
        <f>G79*H79</f>
        <v>68</v>
      </c>
      <c r="J79" s="72"/>
      <c r="K79" s="5"/>
    </row>
    <row r="80" spans="4:11" x14ac:dyDescent="0.3">
      <c r="D80" s="5"/>
      <c r="E80" s="60"/>
      <c r="F80" s="43"/>
      <c r="G80" s="43">
        <v>3</v>
      </c>
      <c r="H80" s="43">
        <v>8</v>
      </c>
      <c r="I80" s="177">
        <f>G80*H80</f>
        <v>24</v>
      </c>
      <c r="J80" s="72"/>
      <c r="K80" s="5"/>
    </row>
    <row r="81" spans="4:11" x14ac:dyDescent="0.3">
      <c r="D81" s="5"/>
      <c r="E81" s="60"/>
      <c r="F81" s="43"/>
      <c r="G81" s="43">
        <v>4</v>
      </c>
      <c r="H81" s="43">
        <v>5</v>
      </c>
      <c r="I81" s="177">
        <f>G81*H81</f>
        <v>20</v>
      </c>
      <c r="J81" s="72"/>
      <c r="K81" s="5"/>
    </row>
    <row r="82" spans="4:11" x14ac:dyDescent="0.3">
      <c r="D82" s="5"/>
      <c r="E82" s="60"/>
      <c r="F82" s="43"/>
      <c r="G82" s="43">
        <v>5</v>
      </c>
      <c r="H82" s="43">
        <v>2</v>
      </c>
      <c r="I82" s="177">
        <f>G82*H82</f>
        <v>10</v>
      </c>
      <c r="J82" s="65"/>
      <c r="K82" s="5"/>
    </row>
    <row r="83" spans="4:11" x14ac:dyDescent="0.3">
      <c r="D83" s="5"/>
      <c r="E83" s="67"/>
      <c r="F83" s="68"/>
      <c r="G83" s="68"/>
      <c r="H83" s="179">
        <f>SUM(H78:H82)</f>
        <v>100</v>
      </c>
      <c r="I83" s="179">
        <f>SUM(I78:I82)</f>
        <v>173</v>
      </c>
      <c r="J83" s="180">
        <f>I83/100</f>
        <v>1.73</v>
      </c>
      <c r="K83" s="5"/>
    </row>
    <row r="84" spans="4:11" x14ac:dyDescent="0.3">
      <c r="D84" s="5"/>
      <c r="E84" s="8"/>
      <c r="F84" s="8"/>
      <c r="G84" s="8"/>
      <c r="H84" s="8"/>
      <c r="I84" s="8"/>
      <c r="J84" s="8"/>
      <c r="K84" s="5"/>
    </row>
    <row r="85" spans="4:11" x14ac:dyDescent="0.3">
      <c r="D85" s="5"/>
      <c r="E85" s="8"/>
      <c r="F85" s="8"/>
      <c r="G85" s="8"/>
      <c r="H85" s="8"/>
      <c r="I85" s="8"/>
      <c r="J85" s="8"/>
      <c r="K85" s="5"/>
    </row>
    <row r="86" spans="4:11" x14ac:dyDescent="0.3">
      <c r="D86" s="5"/>
      <c r="E86" s="8"/>
      <c r="F86" s="8"/>
      <c r="G86" s="8"/>
      <c r="H86" s="8"/>
      <c r="I86" s="8"/>
      <c r="J86" s="8"/>
      <c r="K86" s="5"/>
    </row>
    <row r="87" spans="4:11" x14ac:dyDescent="0.3">
      <c r="E87" s="8"/>
      <c r="F87" s="8"/>
      <c r="G87" s="8"/>
      <c r="H87" s="8"/>
      <c r="I87" s="8"/>
      <c r="J87" s="8"/>
    </row>
  </sheetData>
  <sheetProtection algorithmName="SHA-512" hashValue="METS2dbtXCQR2+klMswLLCQ+lzCdH++aNmvpzhMBy/MNAJpbpPzl6BISvrWokgBBQyG/QjbsNuUY8x6fQMSSjw==" saltValue="POi7tZravDmiv5V7OVJEtA==" spinCount="100000" sheet="1" objects="1" scenarios="1"/>
  <protectedRanges>
    <protectedRange sqref="H78:H83" name="Rango5"/>
    <protectedRange sqref="H63:H68" name="Rango4"/>
    <protectedRange sqref="H50:H55" name="Rango3"/>
    <protectedRange sqref="H28:H40" name="Rango2"/>
    <protectedRange sqref="H6:H18" name="Rango1"/>
  </protectedRanges>
  <pageMargins left="0.7" right="0.7" top="0.75" bottom="0.75" header="0.3" footer="0.3"/>
  <pageSetup paperSize="9" orientation="portrait" r:id="rId1"/>
  <ignoredErrors>
    <ignoredError sqref="I11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zoomScale="90" zoomScaleNormal="90" workbookViewId="0">
      <selection activeCell="J11" sqref="J11"/>
    </sheetView>
  </sheetViews>
  <sheetFormatPr baseColWidth="10" defaultRowHeight="14.4" x14ac:dyDescent="0.3"/>
  <cols>
    <col min="2" max="2" width="21.33203125" customWidth="1"/>
    <col min="3" max="3" width="16" customWidth="1"/>
    <col min="4" max="4" width="26.33203125" customWidth="1"/>
    <col min="5" max="5" width="17.109375" customWidth="1"/>
    <col min="6" max="6" width="21.5546875" customWidth="1"/>
  </cols>
  <sheetData>
    <row r="1" spans="1:16" s="5" customFormat="1" x14ac:dyDescent="0.3"/>
    <row r="2" spans="1:16" s="5" customFormat="1" x14ac:dyDescent="0.3"/>
    <row r="3" spans="1:16" s="5" customFormat="1" x14ac:dyDescent="0.3"/>
    <row r="4" spans="1:16" s="5" customFormat="1" x14ac:dyDescent="0.3"/>
    <row r="5" spans="1:16" s="5" customFormat="1" x14ac:dyDescent="0.3"/>
    <row r="6" spans="1:16" s="5" customFormat="1" x14ac:dyDescent="0.3">
      <c r="B6" s="13"/>
      <c r="C6" s="13"/>
      <c r="D6" s="13"/>
      <c r="E6" s="13"/>
      <c r="F6" s="13"/>
      <c r="G6" s="13"/>
    </row>
    <row r="7" spans="1:16" x14ac:dyDescent="0.3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</row>
    <row r="8" spans="1:16" ht="15.6" x14ac:dyDescent="0.3">
      <c r="A8" s="5"/>
      <c r="B8" s="6"/>
      <c r="C8" s="5"/>
      <c r="D8" s="8"/>
      <c r="E8" s="8"/>
      <c r="F8" s="2"/>
      <c r="G8" s="5"/>
      <c r="H8" s="5"/>
      <c r="I8" s="5"/>
      <c r="J8" s="5"/>
      <c r="K8" s="5"/>
      <c r="L8" s="5"/>
      <c r="M8" s="5"/>
      <c r="N8" s="5"/>
      <c r="O8" s="5"/>
      <c r="P8" s="5"/>
    </row>
    <row r="9" spans="1:16" ht="68.400000000000006" customHeight="1" thickBot="1" x14ac:dyDescent="0.35">
      <c r="A9" s="5"/>
      <c r="B9" s="7" t="s">
        <v>7</v>
      </c>
      <c r="C9" s="51"/>
      <c r="D9" s="7" t="s">
        <v>23</v>
      </c>
      <c r="E9" s="7" t="s">
        <v>66</v>
      </c>
      <c r="F9" s="7" t="s">
        <v>24</v>
      </c>
      <c r="G9" s="5"/>
      <c r="H9" s="5"/>
      <c r="I9" s="5"/>
      <c r="J9" s="5"/>
      <c r="K9" s="5"/>
      <c r="L9" s="5"/>
      <c r="M9" s="5"/>
      <c r="N9" s="5"/>
      <c r="O9" s="5"/>
      <c r="P9" s="5"/>
    </row>
    <row r="10" spans="1:16" ht="20.25" customHeight="1" x14ac:dyDescent="0.3">
      <c r="A10" s="5"/>
      <c r="B10" s="3" t="s">
        <v>58</v>
      </c>
      <c r="C10" s="3" t="s">
        <v>2</v>
      </c>
      <c r="D10" s="188">
        <f>+'Paso 2'!C5</f>
        <v>32</v>
      </c>
      <c r="E10" s="188">
        <f>+'Paso 1'!C8</f>
        <v>11.14</v>
      </c>
      <c r="F10" s="189">
        <f t="shared" ref="F10:F16" si="0">D10*E10/100</f>
        <v>3.5648</v>
      </c>
      <c r="G10" s="5"/>
      <c r="H10" s="13"/>
      <c r="I10" s="5"/>
      <c r="J10" s="5"/>
      <c r="K10" s="5"/>
      <c r="L10" s="5"/>
      <c r="M10" s="5"/>
      <c r="N10" s="5"/>
      <c r="O10" s="5"/>
      <c r="P10" s="5"/>
    </row>
    <row r="11" spans="1:16" ht="20.25" customHeight="1" x14ac:dyDescent="0.3">
      <c r="A11" s="5"/>
      <c r="B11" s="3"/>
      <c r="C11" s="3" t="s">
        <v>15</v>
      </c>
      <c r="D11" s="188">
        <f>+'Paso 2'!D5</f>
        <v>11</v>
      </c>
      <c r="E11" s="188">
        <f>+'Paso 1'!C8</f>
        <v>11.14</v>
      </c>
      <c r="F11" s="189">
        <f t="shared" si="0"/>
        <v>1.2254</v>
      </c>
      <c r="G11" s="5"/>
      <c r="H11" s="13"/>
      <c r="I11" s="5"/>
      <c r="J11" s="5"/>
      <c r="K11" s="5"/>
      <c r="L11" s="5"/>
      <c r="M11" s="5"/>
      <c r="N11" s="5"/>
      <c r="O11" s="5"/>
      <c r="P11" s="5"/>
    </row>
    <row r="12" spans="1:16" ht="20.25" customHeight="1" x14ac:dyDescent="0.3">
      <c r="A12" s="5"/>
      <c r="B12" s="3" t="s">
        <v>57</v>
      </c>
      <c r="C12" s="3" t="s">
        <v>2</v>
      </c>
      <c r="D12" s="188">
        <f>+'Paso 2'!C6</f>
        <v>18</v>
      </c>
      <c r="E12" s="188">
        <f>+'Paso 1'!C9</f>
        <v>18.03</v>
      </c>
      <c r="F12" s="189">
        <f t="shared" si="0"/>
        <v>3.2454000000000001</v>
      </c>
      <c r="G12" s="5"/>
      <c r="H12" s="13"/>
      <c r="I12" s="5"/>
      <c r="J12" s="5"/>
      <c r="K12" s="5"/>
      <c r="L12" s="5"/>
      <c r="M12" s="5"/>
      <c r="N12" s="5"/>
      <c r="O12" s="5"/>
      <c r="P12" s="5"/>
    </row>
    <row r="13" spans="1:16" ht="20.25" customHeight="1" x14ac:dyDescent="0.3">
      <c r="A13" s="5"/>
      <c r="B13" s="3"/>
      <c r="C13" s="3" t="s">
        <v>15</v>
      </c>
      <c r="D13" s="188">
        <f>+'Paso 2'!D6</f>
        <v>21</v>
      </c>
      <c r="E13" s="188">
        <f>+E12</f>
        <v>18.03</v>
      </c>
      <c r="F13" s="189">
        <f t="shared" si="0"/>
        <v>3.7862999999999998</v>
      </c>
      <c r="G13" s="5"/>
      <c r="H13" s="13"/>
      <c r="I13" s="5"/>
      <c r="J13" s="5"/>
      <c r="K13" s="5"/>
      <c r="L13" s="5"/>
      <c r="M13" s="5"/>
      <c r="N13" s="5"/>
      <c r="O13" s="5"/>
      <c r="P13" s="5"/>
    </row>
    <row r="14" spans="1:16" ht="20.25" customHeight="1" x14ac:dyDescent="0.3">
      <c r="A14" s="5"/>
      <c r="B14" s="3" t="s">
        <v>26</v>
      </c>
      <c r="C14" s="3" t="s">
        <v>15</v>
      </c>
      <c r="D14" s="188">
        <f>+'Paso 2'!D7</f>
        <v>71</v>
      </c>
      <c r="E14" s="188">
        <f>+'Paso 1'!C10</f>
        <v>6.28</v>
      </c>
      <c r="F14" s="189">
        <f t="shared" si="0"/>
        <v>4.4588000000000001</v>
      </c>
      <c r="G14" s="5"/>
      <c r="H14" s="13"/>
      <c r="I14" s="5"/>
      <c r="J14" s="5"/>
      <c r="K14" s="5"/>
      <c r="L14" s="5"/>
      <c r="M14" s="5"/>
      <c r="N14" s="5"/>
      <c r="O14" s="5"/>
      <c r="P14" s="5"/>
    </row>
    <row r="15" spans="1:16" s="5" customFormat="1" ht="20.25" customHeight="1" x14ac:dyDescent="0.3">
      <c r="B15" s="3" t="s">
        <v>25</v>
      </c>
      <c r="C15" s="13" t="s">
        <v>42</v>
      </c>
      <c r="D15" s="177">
        <f>+'Paso 2'!D8</f>
        <v>98</v>
      </c>
      <c r="E15" s="188">
        <f>+'Paso 1'!C11</f>
        <v>7.91</v>
      </c>
      <c r="F15" s="189">
        <f t="shared" si="0"/>
        <v>7.7518000000000002</v>
      </c>
      <c r="H15" s="13"/>
    </row>
    <row r="16" spans="1:16" s="5" customFormat="1" ht="20.25" customHeight="1" x14ac:dyDescent="0.3">
      <c r="B16" s="138" t="s">
        <v>72</v>
      </c>
      <c r="C16" s="138" t="s">
        <v>2</v>
      </c>
      <c r="D16" s="190">
        <f>+'Paso 2'!C9</f>
        <v>5</v>
      </c>
      <c r="E16" s="190">
        <f>+'Paso 1'!C12</f>
        <v>0.04</v>
      </c>
      <c r="F16" s="191">
        <f t="shared" si="0"/>
        <v>2E-3</v>
      </c>
      <c r="H16" s="13"/>
    </row>
    <row r="17" spans="1:16" x14ac:dyDescent="0.3">
      <c r="A17" s="5"/>
      <c r="B17" s="5"/>
      <c r="C17" s="5"/>
      <c r="D17" s="192" t="s">
        <v>67</v>
      </c>
      <c r="E17" s="193">
        <f>+E10+E12+E14+E15+E16</f>
        <v>43.4</v>
      </c>
      <c r="F17" s="193">
        <f>SUM(F10:F16)</f>
        <v>24.034499999999998</v>
      </c>
      <c r="G17" s="5"/>
      <c r="H17" s="5"/>
      <c r="I17" s="5"/>
      <c r="J17" s="5"/>
      <c r="K17" s="5"/>
      <c r="L17" s="5"/>
      <c r="M17" s="5"/>
      <c r="N17" s="5"/>
      <c r="O17" s="5"/>
      <c r="P17" s="5"/>
    </row>
    <row r="18" spans="1:16" x14ac:dyDescent="0.3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170"/>
      <c r="O18" s="5"/>
      <c r="P18" s="5"/>
    </row>
    <row r="19" spans="1:16" x14ac:dyDescent="0.3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</row>
    <row r="20" spans="1:16" x14ac:dyDescent="0.3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</row>
    <row r="21" spans="1:16" x14ac:dyDescent="0.3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</row>
    <row r="22" spans="1:16" x14ac:dyDescent="0.3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</row>
    <row r="23" spans="1:16" x14ac:dyDescent="0.3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</row>
    <row r="24" spans="1:16" x14ac:dyDescent="0.3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</row>
    <row r="25" spans="1:16" x14ac:dyDescent="0.3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</row>
    <row r="26" spans="1:16" x14ac:dyDescent="0.3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</row>
    <row r="27" spans="1:16" x14ac:dyDescent="0.3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</row>
  </sheetData>
  <sheetProtection algorithmName="SHA-512" hashValue="RgmfHN8H9nxOlIvAb6jjMtA5D7TeB2M9NfOHRLLihG4aANW8GdEIp3RCK1qWeOSbbuqawWUM9aW7OOVT3YWsMw==" saltValue="KQZE4rlidAPvofnOXWSorQ==" spinCount="100000" sheet="1" objects="1" scenarios="1"/>
  <protectedRanges>
    <protectedRange sqref="B10:C17" name="Rango1"/>
  </protectedRange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3"/>
  <sheetViews>
    <sheetView zoomScale="90" zoomScaleNormal="90" workbookViewId="0">
      <selection activeCell="J26" sqref="J26"/>
    </sheetView>
  </sheetViews>
  <sheetFormatPr baseColWidth="10" defaultRowHeight="14.4" x14ac:dyDescent="0.3"/>
  <cols>
    <col min="1" max="1" width="6.109375" customWidth="1"/>
    <col min="2" max="2" width="15.33203125" customWidth="1"/>
    <col min="3" max="12" width="7" customWidth="1"/>
    <col min="13" max="13" width="9.109375" customWidth="1"/>
    <col min="15" max="15" width="45.5546875" customWidth="1"/>
    <col min="22" max="35" width="11.5546875" style="5"/>
  </cols>
  <sheetData>
    <row r="1" spans="1:22" ht="26.25" customHeight="1" x14ac:dyDescent="0.3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</row>
    <row r="2" spans="1:22" ht="27" customHeigh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41"/>
      <c r="P2" s="36"/>
      <c r="Q2" s="36"/>
      <c r="R2" s="36"/>
      <c r="S2" s="36"/>
      <c r="T2" s="36"/>
      <c r="U2" s="36"/>
      <c r="V2" s="36"/>
    </row>
    <row r="3" spans="1:22" ht="17.25" customHeight="1" x14ac:dyDescent="0.3">
      <c r="A3" s="5"/>
      <c r="B3" s="47"/>
      <c r="C3" s="181" t="s">
        <v>52</v>
      </c>
      <c r="D3" s="181"/>
      <c r="E3" s="181"/>
      <c r="F3" s="181"/>
      <c r="G3" s="181"/>
      <c r="H3" s="181"/>
      <c r="I3" s="181"/>
      <c r="J3" s="181"/>
      <c r="K3" s="181"/>
      <c r="L3" s="181"/>
      <c r="M3" s="48"/>
      <c r="N3" s="5"/>
      <c r="O3" s="5"/>
      <c r="P3" s="5"/>
      <c r="Q3" s="5"/>
      <c r="R3" s="5"/>
      <c r="S3" s="5"/>
      <c r="T3" s="5"/>
      <c r="U3" s="5"/>
    </row>
    <row r="4" spans="1:22" ht="111" customHeight="1" x14ac:dyDescent="0.3">
      <c r="A4" s="5"/>
      <c r="B4" s="31" t="s">
        <v>6</v>
      </c>
      <c r="C4" s="162" t="s">
        <v>27</v>
      </c>
      <c r="D4" s="162" t="s">
        <v>37</v>
      </c>
      <c r="E4" s="163" t="s">
        <v>28</v>
      </c>
      <c r="F4" s="163" t="s">
        <v>51</v>
      </c>
      <c r="G4" s="163" t="s">
        <v>29</v>
      </c>
      <c r="H4" s="163" t="s">
        <v>30</v>
      </c>
      <c r="I4" s="163" t="s">
        <v>31</v>
      </c>
      <c r="J4" s="163" t="s">
        <v>32</v>
      </c>
      <c r="K4" s="163" t="s">
        <v>33</v>
      </c>
      <c r="L4" s="163" t="s">
        <v>34</v>
      </c>
      <c r="M4" s="31" t="s">
        <v>35</v>
      </c>
      <c r="N4" s="5"/>
      <c r="O4" s="5"/>
      <c r="P4" s="5"/>
      <c r="Q4" s="5"/>
      <c r="R4" s="5"/>
      <c r="S4" s="5"/>
      <c r="T4" s="5"/>
      <c r="U4" s="5"/>
    </row>
    <row r="5" spans="1:22" ht="21.75" customHeight="1" x14ac:dyDescent="0.3">
      <c r="A5" s="5"/>
      <c r="B5" s="32" t="s">
        <v>58</v>
      </c>
      <c r="C5" s="53">
        <v>32</v>
      </c>
      <c r="D5" s="53">
        <v>11</v>
      </c>
      <c r="E5" s="53">
        <v>33</v>
      </c>
      <c r="F5" s="53">
        <v>4</v>
      </c>
      <c r="G5" s="53">
        <v>4</v>
      </c>
      <c r="H5" s="53">
        <v>4</v>
      </c>
      <c r="I5" s="53">
        <v>3</v>
      </c>
      <c r="J5" s="53">
        <v>0</v>
      </c>
      <c r="K5" s="53">
        <v>0</v>
      </c>
      <c r="L5" s="53">
        <v>9</v>
      </c>
      <c r="M5" s="33">
        <f>SUM(C5:L5)</f>
        <v>100</v>
      </c>
      <c r="N5" s="5"/>
      <c r="O5" s="5"/>
      <c r="P5" s="5"/>
      <c r="Q5" s="5"/>
      <c r="R5" s="5"/>
      <c r="S5" s="5"/>
      <c r="T5" s="5"/>
      <c r="U5" s="5"/>
    </row>
    <row r="6" spans="1:22" ht="21.75" customHeight="1" x14ac:dyDescent="0.3">
      <c r="A6" s="5"/>
      <c r="B6" s="13" t="s">
        <v>57</v>
      </c>
      <c r="C6" s="52">
        <v>18</v>
      </c>
      <c r="D6" s="52">
        <v>21</v>
      </c>
      <c r="E6" s="52">
        <v>29</v>
      </c>
      <c r="F6" s="52">
        <v>4</v>
      </c>
      <c r="G6" s="52">
        <v>8</v>
      </c>
      <c r="H6" s="52">
        <v>8</v>
      </c>
      <c r="I6" s="52">
        <v>5</v>
      </c>
      <c r="J6" s="52">
        <v>0</v>
      </c>
      <c r="K6" s="52">
        <v>1</v>
      </c>
      <c r="L6" s="52">
        <v>6</v>
      </c>
      <c r="M6" s="43">
        <f>SUM(C6:L6)</f>
        <v>100</v>
      </c>
      <c r="N6" s="5"/>
      <c r="O6" s="5"/>
      <c r="P6" s="5"/>
      <c r="Q6" s="5"/>
      <c r="R6" s="5"/>
      <c r="S6" s="5"/>
      <c r="T6" s="5"/>
      <c r="U6" s="5"/>
    </row>
    <row r="7" spans="1:22" ht="21.75" customHeight="1" x14ac:dyDescent="0.3">
      <c r="A7" s="5"/>
      <c r="B7" s="13" t="s">
        <v>3</v>
      </c>
      <c r="C7" s="52">
        <v>1</v>
      </c>
      <c r="D7" s="52">
        <v>71</v>
      </c>
      <c r="E7" s="52">
        <v>5</v>
      </c>
      <c r="F7" s="52">
        <v>4</v>
      </c>
      <c r="G7" s="52">
        <v>2</v>
      </c>
      <c r="H7" s="52">
        <v>1</v>
      </c>
      <c r="I7" s="52">
        <v>4</v>
      </c>
      <c r="J7" s="52">
        <v>0</v>
      </c>
      <c r="K7" s="52">
        <v>0</v>
      </c>
      <c r="L7" s="52">
        <v>12</v>
      </c>
      <c r="M7" s="43">
        <f>SUM(C7:L7)</f>
        <v>100</v>
      </c>
      <c r="N7" s="5"/>
      <c r="O7" s="5"/>
      <c r="P7" s="5"/>
      <c r="Q7" s="5"/>
      <c r="R7" s="5"/>
      <c r="S7" s="5"/>
      <c r="T7" s="5"/>
      <c r="U7" s="5"/>
    </row>
    <row r="8" spans="1:22" x14ac:dyDescent="0.3">
      <c r="A8" s="5"/>
      <c r="B8" s="13" t="s">
        <v>1</v>
      </c>
      <c r="C8" s="52">
        <v>0</v>
      </c>
      <c r="D8" s="52">
        <v>98</v>
      </c>
      <c r="E8" s="52">
        <v>0</v>
      </c>
      <c r="F8" s="52">
        <v>0</v>
      </c>
      <c r="G8" s="52">
        <v>0</v>
      </c>
      <c r="H8" s="52">
        <v>0</v>
      </c>
      <c r="I8" s="52">
        <v>0</v>
      </c>
      <c r="J8" s="52">
        <v>2</v>
      </c>
      <c r="K8" s="52">
        <v>0</v>
      </c>
      <c r="L8" s="52">
        <v>0</v>
      </c>
      <c r="M8" s="43">
        <f>SUM(C8:L8)</f>
        <v>100</v>
      </c>
      <c r="N8" s="5"/>
      <c r="O8" s="5"/>
      <c r="P8" s="5"/>
      <c r="Q8" s="5"/>
      <c r="R8" s="5"/>
      <c r="S8" s="5"/>
      <c r="T8" s="5"/>
      <c r="U8" s="5"/>
    </row>
    <row r="9" spans="1:22" ht="15" thickBot="1" x14ac:dyDescent="0.35">
      <c r="A9" s="5"/>
      <c r="B9" s="25" t="s">
        <v>71</v>
      </c>
      <c r="C9" s="54">
        <v>5</v>
      </c>
      <c r="D9" s="54">
        <v>0</v>
      </c>
      <c r="E9" s="54">
        <v>38</v>
      </c>
      <c r="F9" s="54">
        <v>12</v>
      </c>
      <c r="G9" s="54">
        <v>0</v>
      </c>
      <c r="H9" s="54">
        <v>0</v>
      </c>
      <c r="I9" s="54">
        <v>2</v>
      </c>
      <c r="J9" s="54">
        <v>0</v>
      </c>
      <c r="K9" s="54">
        <v>14</v>
      </c>
      <c r="L9" s="54">
        <v>29</v>
      </c>
      <c r="M9" s="26">
        <f>SUM(C9:L9)</f>
        <v>100</v>
      </c>
      <c r="N9" s="5"/>
      <c r="O9" s="5"/>
      <c r="P9" s="5"/>
      <c r="Q9" s="5"/>
      <c r="R9" s="5"/>
      <c r="S9" s="5"/>
      <c r="T9" s="5"/>
      <c r="U9" s="5"/>
    </row>
    <row r="10" spans="1:22" x14ac:dyDescent="0.3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</row>
    <row r="11" spans="1:22" x14ac:dyDescent="0.3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</row>
    <row r="12" spans="1:22" x14ac:dyDescent="0.3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</row>
    <row r="13" spans="1:22" x14ac:dyDescent="0.3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</row>
    <row r="14" spans="1:22" x14ac:dyDescent="0.3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</row>
    <row r="15" spans="1:22" x14ac:dyDescent="0.3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</row>
    <row r="16" spans="1:22" x14ac:dyDescent="0.3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</row>
    <row r="17" spans="1:21" x14ac:dyDescent="0.3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</row>
    <row r="18" spans="1:21" x14ac:dyDescent="0.3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</row>
    <row r="19" spans="1:21" x14ac:dyDescent="0.3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</row>
    <row r="20" spans="1:21" x14ac:dyDescent="0.3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</row>
    <row r="21" spans="1:21" s="5" customFormat="1" x14ac:dyDescent="0.3"/>
    <row r="22" spans="1:21" s="5" customFormat="1" x14ac:dyDescent="0.3"/>
    <row r="23" spans="1:21" s="5" customFormat="1" x14ac:dyDescent="0.3"/>
    <row r="24" spans="1:21" s="5" customFormat="1" x14ac:dyDescent="0.3"/>
    <row r="25" spans="1:21" s="5" customFormat="1" x14ac:dyDescent="0.3"/>
    <row r="26" spans="1:21" s="5" customFormat="1" x14ac:dyDescent="0.3"/>
    <row r="27" spans="1:21" s="5" customFormat="1" x14ac:dyDescent="0.3"/>
    <row r="28" spans="1:21" s="5" customFormat="1" x14ac:dyDescent="0.3">
      <c r="I28" s="170"/>
    </row>
    <row r="29" spans="1:21" s="5" customFormat="1" x14ac:dyDescent="0.3"/>
    <row r="30" spans="1:21" s="5" customFormat="1" x14ac:dyDescent="0.3"/>
    <row r="31" spans="1:21" s="5" customFormat="1" x14ac:dyDescent="0.3"/>
    <row r="32" spans="1:21" s="5" customFormat="1" x14ac:dyDescent="0.3"/>
    <row r="33" spans="1:37" s="5" customFormat="1" x14ac:dyDescent="0.3"/>
    <row r="34" spans="1:37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AJ34" s="5"/>
      <c r="AK34" s="5"/>
    </row>
    <row r="35" spans="1:37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AJ35" s="5"/>
      <c r="AK35" s="5"/>
    </row>
    <row r="36" spans="1:37" x14ac:dyDescent="0.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AJ36" s="5"/>
      <c r="AK36" s="5"/>
    </row>
    <row r="37" spans="1:37" x14ac:dyDescent="0.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AJ37" s="5"/>
      <c r="AK37" s="5"/>
    </row>
    <row r="38" spans="1:37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AJ38" s="5"/>
      <c r="AK38" s="5"/>
    </row>
    <row r="39" spans="1:37" x14ac:dyDescent="0.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AJ39" s="5"/>
      <c r="AK39" s="5"/>
    </row>
    <row r="40" spans="1:37" x14ac:dyDescent="0.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AJ40" s="5"/>
      <c r="AK40" s="5"/>
    </row>
    <row r="41" spans="1:37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AJ41" s="5"/>
      <c r="AK41" s="5"/>
    </row>
    <row r="42" spans="1:37" x14ac:dyDescent="0.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AJ42" s="5"/>
      <c r="AK42" s="5"/>
    </row>
    <row r="43" spans="1:37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AJ43" s="5"/>
      <c r="AK43" s="5"/>
    </row>
    <row r="44" spans="1:37" x14ac:dyDescent="0.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AJ44" s="5"/>
      <c r="AK44" s="5"/>
    </row>
    <row r="45" spans="1:37" x14ac:dyDescent="0.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AJ45" s="5"/>
      <c r="AK45" s="5"/>
    </row>
    <row r="46" spans="1:37" x14ac:dyDescent="0.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AJ46" s="5"/>
      <c r="AK46" s="5"/>
    </row>
    <row r="47" spans="1:37" x14ac:dyDescent="0.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AJ47" s="5"/>
      <c r="AK47" s="5"/>
    </row>
    <row r="48" spans="1:37" x14ac:dyDescent="0.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AJ48" s="5"/>
      <c r="AK48" s="5"/>
    </row>
    <row r="49" spans="1:37" x14ac:dyDescent="0.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AJ49" s="5"/>
      <c r="AK49" s="5"/>
    </row>
    <row r="50" spans="1:37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AJ50" s="5"/>
      <c r="AK50" s="5"/>
    </row>
    <row r="51" spans="1:37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AJ51" s="5"/>
      <c r="AK51" s="5"/>
    </row>
    <row r="52" spans="1:37" x14ac:dyDescent="0.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AJ52" s="5"/>
      <c r="AK52" s="5"/>
    </row>
    <row r="53" spans="1:37" x14ac:dyDescent="0.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AJ53" s="5"/>
      <c r="AK53" s="5"/>
    </row>
    <row r="54" spans="1:37" x14ac:dyDescent="0.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AJ54" s="5"/>
      <c r="AK54" s="5"/>
    </row>
    <row r="55" spans="1:37" x14ac:dyDescent="0.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AJ55" s="5"/>
      <c r="AK55" s="5"/>
    </row>
    <row r="56" spans="1:37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AJ56" s="5"/>
      <c r="AK56" s="5"/>
    </row>
    <row r="57" spans="1:37" x14ac:dyDescent="0.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AJ57" s="5"/>
      <c r="AK57" s="5"/>
    </row>
    <row r="58" spans="1:37" x14ac:dyDescent="0.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AJ58" s="5"/>
      <c r="AK58" s="5"/>
    </row>
    <row r="59" spans="1:37" x14ac:dyDescent="0.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AJ59" s="5"/>
      <c r="AK59" s="5"/>
    </row>
    <row r="60" spans="1:37" x14ac:dyDescent="0.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AJ60" s="5"/>
      <c r="AK60" s="5"/>
    </row>
    <row r="61" spans="1:37" x14ac:dyDescent="0.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AJ61" s="5"/>
      <c r="AK61" s="5"/>
    </row>
    <row r="62" spans="1:37" x14ac:dyDescent="0.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AJ62" s="5"/>
      <c r="AK62" s="5"/>
    </row>
    <row r="63" spans="1:37" x14ac:dyDescent="0.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AJ63" s="5"/>
      <c r="AK63" s="5"/>
    </row>
  </sheetData>
  <sheetProtection algorithmName="SHA-512" hashValue="wt5A7bqtPdpIYAcihv21Jn8bqE5zBqFgTqXvrGSdguSTnXSPEO8z3RHByvTRT3rVomsT7Hmv2ckogApBFmVu/g==" saltValue="BDYRcAjWeDPH+fM1/GNrvA==" spinCount="100000" sheet="1" objects="1" scenarios="1"/>
  <protectedRanges>
    <protectedRange sqref="C5:L9" name="Rango1_1"/>
  </protectedRanges>
  <mergeCells count="1">
    <mergeCell ref="C3:L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3"/>
  <sheetViews>
    <sheetView zoomScale="120" zoomScaleNormal="120" workbookViewId="0">
      <selection activeCell="E15" sqref="E15"/>
    </sheetView>
  </sheetViews>
  <sheetFormatPr baseColWidth="10" defaultRowHeight="14.4" x14ac:dyDescent="0.3"/>
  <cols>
    <col min="2" max="2" width="33.33203125" customWidth="1"/>
    <col min="3" max="3" width="18.6640625" customWidth="1"/>
    <col min="15" max="29" width="11.44140625" style="5"/>
  </cols>
  <sheetData>
    <row r="1" spans="1:14" s="5" customFormat="1" x14ac:dyDescent="0.3"/>
    <row r="2" spans="1:14" s="5" customFormat="1" x14ac:dyDescent="0.3"/>
    <row r="3" spans="1:14" s="5" customFormat="1" x14ac:dyDescent="0.3"/>
    <row r="4" spans="1:14" x14ac:dyDescent="0.3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</row>
    <row r="5" spans="1:14" ht="19.8" customHeight="1" thickBot="1" x14ac:dyDescent="0.35">
      <c r="A5" s="4" t="s">
        <v>78</v>
      </c>
      <c r="B5" s="161"/>
      <c r="C5" s="25"/>
      <c r="D5" s="5"/>
      <c r="E5" s="4" t="s">
        <v>79</v>
      </c>
      <c r="F5" s="25"/>
      <c r="G5" s="161"/>
      <c r="H5" s="5"/>
      <c r="I5" s="5"/>
      <c r="J5" s="5"/>
      <c r="K5" s="5"/>
      <c r="L5" s="5"/>
      <c r="M5" s="5"/>
      <c r="N5" s="5"/>
    </row>
    <row r="6" spans="1:14" ht="26.25" customHeight="1" x14ac:dyDescent="0.3">
      <c r="A6" s="5"/>
      <c r="B6" s="27"/>
      <c r="C6" s="28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30" customHeight="1" thickBot="1" x14ac:dyDescent="0.35">
      <c r="A7" s="5"/>
      <c r="B7" s="55" t="s">
        <v>7</v>
      </c>
      <c r="C7" s="7" t="s">
        <v>9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</row>
    <row r="8" spans="1:14" x14ac:dyDescent="0.3">
      <c r="A8" s="5"/>
      <c r="B8" s="164" t="s">
        <v>58</v>
      </c>
      <c r="C8" s="165">
        <v>11.14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</row>
    <row r="9" spans="1:14" x14ac:dyDescent="0.3">
      <c r="A9" s="5"/>
      <c r="B9" s="164" t="s">
        <v>57</v>
      </c>
      <c r="C9" s="165">
        <v>18.03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</row>
    <row r="10" spans="1:14" x14ac:dyDescent="0.3">
      <c r="A10" s="5"/>
      <c r="B10" s="164" t="s">
        <v>3</v>
      </c>
      <c r="C10" s="165">
        <v>6.28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</row>
    <row r="11" spans="1:14" x14ac:dyDescent="0.3">
      <c r="A11" s="5"/>
      <c r="B11" s="164" t="s">
        <v>1</v>
      </c>
      <c r="C11" s="165">
        <v>7.91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</row>
    <row r="12" spans="1:14" x14ac:dyDescent="0.3">
      <c r="A12" s="5"/>
      <c r="B12" s="164" t="s">
        <v>71</v>
      </c>
      <c r="C12" s="165">
        <v>0.04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</row>
    <row r="13" spans="1:14" ht="15.6" x14ac:dyDescent="0.3">
      <c r="A13" s="5"/>
      <c r="B13" s="166" t="s">
        <v>4</v>
      </c>
      <c r="C13" s="49">
        <v>2.12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</row>
    <row r="14" spans="1:14" ht="16.2" thickBot="1" x14ac:dyDescent="0.35">
      <c r="A14" s="5"/>
      <c r="B14" s="167" t="s">
        <v>5</v>
      </c>
      <c r="C14" s="50">
        <v>0.55000000000000004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</row>
    <row r="15" spans="1:14" ht="17.25" customHeight="1" x14ac:dyDescent="0.3">
      <c r="A15" s="5"/>
      <c r="B15" s="27" t="s">
        <v>60</v>
      </c>
      <c r="C15" s="168">
        <f>SUM(C8:C12)</f>
        <v>43.4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</row>
    <row r="16" spans="1:14" ht="15.6" x14ac:dyDescent="0.3">
      <c r="A16" s="5"/>
      <c r="B16" s="27" t="s">
        <v>59</v>
      </c>
      <c r="C16" s="169">
        <f>SUM(C8:C14)</f>
        <v>46.069999999999993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</row>
    <row r="17" spans="1:14" x14ac:dyDescent="0.3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</row>
    <row r="18" spans="1:14" x14ac:dyDescent="0.3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</row>
    <row r="19" spans="1:14" x14ac:dyDescent="0.3">
      <c r="A19" s="5"/>
      <c r="B19" s="5"/>
      <c r="C19" s="5"/>
      <c r="D19" s="5"/>
      <c r="E19" s="5"/>
      <c r="F19" s="5"/>
      <c r="G19" s="5"/>
      <c r="H19" s="170"/>
      <c r="I19" s="5"/>
      <c r="J19" s="5"/>
      <c r="K19" s="5"/>
      <c r="L19" s="5"/>
      <c r="M19" s="5"/>
      <c r="N19" s="5"/>
    </row>
    <row r="20" spans="1:14" x14ac:dyDescent="0.3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</row>
    <row r="21" spans="1:14" x14ac:dyDescent="0.3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</row>
    <row r="22" spans="1:14" x14ac:dyDescent="0.3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</row>
    <row r="23" spans="1:14" x14ac:dyDescent="0.3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</row>
    <row r="24" spans="1:14" x14ac:dyDescent="0.3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</row>
    <row r="25" spans="1:14" x14ac:dyDescent="0.3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</row>
    <row r="26" spans="1:14" x14ac:dyDescent="0.3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</row>
    <row r="27" spans="1:14" x14ac:dyDescent="0.3">
      <c r="A27" s="5"/>
      <c r="B27" s="5"/>
      <c r="C27" s="5"/>
      <c r="D27" s="5"/>
      <c r="E27" s="5"/>
      <c r="F27" s="5"/>
      <c r="G27" s="5"/>
      <c r="I27" s="5"/>
      <c r="J27" s="5"/>
      <c r="K27" s="5"/>
      <c r="L27" s="5"/>
      <c r="M27" s="5"/>
      <c r="N27" s="5"/>
    </row>
    <row r="28" spans="1:14" x14ac:dyDescent="0.3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</row>
    <row r="29" spans="1:14" x14ac:dyDescent="0.3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</row>
    <row r="30" spans="1:14" x14ac:dyDescent="0.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</row>
    <row r="31" spans="1:14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</row>
    <row r="32" spans="1:14" x14ac:dyDescent="0.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</row>
    <row r="33" spans="2:3" x14ac:dyDescent="0.3">
      <c r="B33" s="5"/>
      <c r="C33" s="5"/>
    </row>
  </sheetData>
  <sheetProtection algorithmName="SHA-512" hashValue="Tvf1CqONCcGGOtwtAaeBY2HEV0oUIfhcQE2Ar/rhwljxOy2UfYYlR6stXXwVmpud609WBXipKE6uDnhcVgTlDg==" saltValue="f02V1n/s48z09frSTAIS2g==" spinCount="100000" sheet="1" objects="1" scenarios="1"/>
  <protectedRanges>
    <protectedRange sqref="C8:C14" name="Rango1_1"/>
  </protectedRange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Paso 9</vt:lpstr>
      <vt:lpstr>Paso 8</vt:lpstr>
      <vt:lpstr>Paso 7</vt:lpstr>
      <vt:lpstr>Paso 6</vt:lpstr>
      <vt:lpstr>Paso 5</vt:lpstr>
      <vt:lpstr>Paso 4</vt:lpstr>
      <vt:lpstr>Paso 3</vt:lpstr>
      <vt:lpstr>Paso 2</vt:lpstr>
      <vt:lpstr>Paso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Erwin Domínguez</dc:creator>
  <cp:lastModifiedBy>Erwin</cp:lastModifiedBy>
  <dcterms:created xsi:type="dcterms:W3CDTF">2018-04-17T19:25:52Z</dcterms:created>
  <dcterms:modified xsi:type="dcterms:W3CDTF">2019-08-11T23:51:28Z</dcterms:modified>
</cp:coreProperties>
</file>